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2м" sheetId="1" r:id="rId1"/>
    <sheet name="4.3" sheetId="2" r:id="rId2"/>
    <sheet name="4.2" sheetId="3" r:id="rId3"/>
    <sheet name="4.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<sst xmlns="http://schemas.openxmlformats.org/spreadsheetml/2006/main" count="1472" uniqueCount="151">
  <si>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</si>
  <si>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</si>
  <si>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</si>
  <si>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</si>
  <si>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</si>
  <si>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</si>
  <si>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</si>
  <si>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</si>
  <si>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</si>
  <si>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</si>
  <si>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</si>
  <si>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</si>
  <si>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</si>
  <si>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</si>
  <si>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</si>
  <si>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</si>
  <si>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</si>
  <si>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</si>
  <si>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</si>
  <si>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</si>
  <si>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</si>
  <si>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</si>
  <si>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</si>
  <si>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</si>
  <si>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</si>
  <si>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</si>
  <si>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</si>
  <si>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</si>
  <si>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</si>
  <si>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</si>
  <si>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</si>
  <si>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</si>
  <si>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</si>
  <si>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</si>
  <si>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</si>
  <si>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</si>
  <si>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</si>
  <si>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</si>
  <si>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</si>
  <si>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</si>
  <si>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</si>
  <si>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</si>
  <si>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</si>
  <si>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</si>
  <si>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</si>
  <si>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</si>
  <si>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</si>
  <si>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</si>
  <si>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</si>
  <si>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</si>
  <si>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</si>
  <si>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</si>
  <si>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</si>
  <si>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</si>
  <si>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</si>
  <si>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</si>
  <si>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</si>
  <si>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</si>
  <si>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</si>
  <si>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</si>
  <si>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</si>
  <si>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</si>
  <si>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</si>
  <si>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</si>
  <si>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</si>
  <si>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</si>
  <si>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</si>
  <si>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</si>
  <si>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</si>
  <si>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</si>
  <si>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</si>
  <si>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</si>
  <si>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</si>
  <si>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</si>
  <si>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</si>
  <si>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</si>
  <si>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</si>
  <si>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</si>
  <si>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</si>
  <si>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</si>
  <si>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</si>
  <si>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</si>
  <si>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</si>
  <si>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</si>
  <si>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</si>
  <si>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</si>
  <si>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</si>
  <si>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</si>
  <si>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</si>
  <si>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</si>
  <si>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</si>
  <si>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</si>
  <si>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</si>
  <si>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</si>
  <si>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</si>
  <si>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</si>
  <si>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</si>
  <si>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</si>
  <si>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</si>
  <si>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</si>
  <si>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</si>
  <si>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</si>
  <si>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</si>
  <si>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</si>
  <si>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</si>
  <si>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</si>
  <si>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</si>
  <si>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</si>
  <si>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</si>
  <si>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</si>
  <si>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</si>
  <si>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</si>
  <si>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</si>
  <si>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</si>
  <si>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</si>
  <si>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</si>
  <si>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</si>
  <si>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</si>
  <si>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</si>
  <si>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</si>
  <si>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</si>
  <si>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</si>
  <si>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</si>
  <si>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</si>
  <si>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</si>
  <si>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</si>
  <si>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</si>
  <si>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</si>
  <si>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</si>
  <si>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</si>
  <si>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</si>
  <si>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</si>
  <si>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</si>
  <si>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</si>
  <si>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</si>
  <si>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</si>
  <si>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</si>
  <si>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</si>
  <si>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</si>
  <si>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</si>
  <si>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</si>
  <si>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</si>
  <si>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</si>
  <si>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</si>
  <si>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</si>
  <si>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</si>
  <si>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комунальна організація</t>
  </si>
  <si>
    <t>Директор</t>
  </si>
  <si>
    <t>Ображіївський навчально-виховний комплекс загальноосвітня школа І-ІІІ ступенів-дитячий дошкільний заклад</t>
  </si>
  <si>
    <t>с.Ображіївка, Шосткинський район,Сумська область</t>
  </si>
  <si>
    <t>А.М.Гончаренко</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</si>
</sst>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29">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
      <sz val="12"/>
      <color indexed="8"/>
      <name val="Times New Roman"/>
      <family val="1"/>
    </font>
    <font>
      <sz val="12"/>
      <name val="Arial"/>
      <family val="0"/>
    </font>
    <font>
      <b/>
      <sz val="12"/>
      <color indexed="8"/>
      <name val="Times New Roman"/>
      <family val="1"/>
    </font>
    <font>
      <i/>
      <sz val="12"/>
      <color indexed="8"/>
      <name val="Times New Roman"/>
      <family val="1"/>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2">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right/>
      <top>
        <color indexed="63"/>
      </top>
      <bottom style="thin"/>
    </border>
    <border>
      <left/>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2" borderId="3"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88" fontId="14" fillId="0" borderId="4" xfId="0" applyNumberFormat="1" applyFont="1" applyBorder="1" applyAlignment="1" applyProtection="1">
      <alignment horizontal="right" vertical="center" wrapText="1"/>
      <protection/>
    </xf>
    <xf numFmtId="188" fontId="7" fillId="0" borderId="4" xfId="0" applyNumberFormat="1" applyFont="1" applyBorder="1" applyAlignment="1" applyProtection="1">
      <alignment horizontal="center" vertical="center" wrapText="1"/>
      <protection/>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88"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188" fontId="4"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88"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188" fontId="15" fillId="0" borderId="4" xfId="0" applyNumberFormat="1" applyFont="1" applyBorder="1" applyAlignment="1" applyProtection="1">
      <alignment horizontal="right" vertical="center" wrapText="1"/>
      <protection/>
    </xf>
    <xf numFmtId="188" fontId="16"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center" vertical="center" wrapText="1"/>
    </xf>
    <xf numFmtId="188" fontId="6" fillId="0" borderId="4" xfId="0" applyNumberFormat="1" applyFont="1" applyBorder="1" applyAlignment="1" applyProtection="1">
      <alignment horizontal="right" vertical="center" wrapText="1"/>
      <protection locked="0"/>
    </xf>
    <xf numFmtId="188" fontId="6" fillId="0" borderId="4" xfId="0" applyNumberFormat="1" applyFont="1" applyBorder="1" applyAlignment="1" applyProtection="1">
      <alignment horizontal="right"/>
      <protection locked="0"/>
    </xf>
    <xf numFmtId="188" fontId="6" fillId="0" borderId="4" xfId="0" applyNumberFormat="1" applyFont="1" applyBorder="1" applyAlignment="1" applyProtection="1">
      <alignment horizontal="right" vertical="top" wrapText="1"/>
      <protection locked="0"/>
    </xf>
    <xf numFmtId="188" fontId="15" fillId="0" borderId="4" xfId="0" applyNumberFormat="1" applyFont="1" applyBorder="1" applyAlignment="1" applyProtection="1">
      <alignment horizontal="right" vertical="center" wrapText="1"/>
      <protection locked="0"/>
    </xf>
    <xf numFmtId="0" fontId="7" fillId="0" borderId="4"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2" borderId="1"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4" xfId="0" applyFont="1" applyBorder="1" applyAlignment="1">
      <alignment horizontal="center" wrapText="1"/>
    </xf>
    <xf numFmtId="188" fontId="13"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right" vertical="center" wrapText="1"/>
      <protection/>
    </xf>
    <xf numFmtId="49" fontId="10"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10"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3" fillId="0" borderId="4"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2" borderId="1"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49" fontId="5" fillId="3" borderId="1" xfId="0" applyNumberFormat="1" applyFont="1" applyFill="1" applyBorder="1" applyAlignment="1" applyProtection="1">
      <alignment horizontal="center" wrapText="1"/>
      <protection locked="0"/>
    </xf>
    <xf numFmtId="0" fontId="5" fillId="0" borderId="4" xfId="0" applyFont="1" applyBorder="1" applyAlignment="1">
      <alignment horizontal="center" wrapText="1"/>
    </xf>
    <xf numFmtId="188" fontId="10"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wrapText="1"/>
      <protection locked="0"/>
    </xf>
    <xf numFmtId="49" fontId="4" fillId="0" borderId="4" xfId="0" applyNumberFormat="1" applyFont="1" applyBorder="1" applyAlignment="1">
      <alignment horizontal="center" vertical="center" wrapText="1"/>
    </xf>
    <xf numFmtId="188" fontId="4" fillId="2" borderId="4" xfId="0" applyNumberFormat="1" applyFont="1" applyFill="1" applyBorder="1" applyAlignment="1" applyProtection="1">
      <alignment horizontal="right" vertical="center" wrapText="1"/>
      <protection locked="0"/>
    </xf>
    <xf numFmtId="188" fontId="4" fillId="2" borderId="4" xfId="0" applyNumberFormat="1" applyFont="1" applyFill="1" applyBorder="1" applyAlignment="1" applyProtection="1">
      <alignment horizontal="right" vertical="center" wrapText="1"/>
      <protection/>
    </xf>
    <xf numFmtId="188" fontId="15" fillId="2" borderId="4" xfId="0" applyNumberFormat="1" applyFont="1" applyFill="1" applyBorder="1" applyAlignment="1" applyProtection="1">
      <alignment horizontal="right" vertical="center" wrapText="1"/>
      <protection/>
    </xf>
    <xf numFmtId="188" fontId="5" fillId="2" borderId="4" xfId="0" applyNumberFormat="1" applyFont="1" applyFill="1" applyBorder="1" applyAlignment="1" applyProtection="1">
      <alignment horizontal="right" vertical="center" wrapText="1"/>
      <protection/>
    </xf>
    <xf numFmtId="188" fontId="16" fillId="2" borderId="4" xfId="0" applyNumberFormat="1" applyFont="1" applyFill="1" applyBorder="1" applyAlignment="1" applyProtection="1">
      <alignment horizontal="right" vertical="center" wrapText="1"/>
      <protection locked="0"/>
    </xf>
    <xf numFmtId="188" fontId="16"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protection locked="0"/>
    </xf>
    <xf numFmtId="188" fontId="10"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locked="0"/>
    </xf>
    <xf numFmtId="188" fontId="15" fillId="2" borderId="4" xfId="0" applyNumberFormat="1" applyFont="1" applyFill="1" applyBorder="1" applyAlignment="1" applyProtection="1">
      <alignment horizontal="right" vertical="center"/>
      <protection/>
    </xf>
    <xf numFmtId="188" fontId="16" fillId="2" borderId="4" xfId="0" applyNumberFormat="1" applyFont="1" applyFill="1" applyBorder="1" applyAlignment="1" applyProtection="1">
      <alignment horizontal="right" vertical="center"/>
      <protection locked="0"/>
    </xf>
    <xf numFmtId="188" fontId="16" fillId="2" borderId="4" xfId="0" applyNumberFormat="1" applyFont="1" applyFill="1" applyBorder="1" applyAlignment="1" applyProtection="1">
      <alignment horizontal="right" vertical="center"/>
      <protection/>
    </xf>
    <xf numFmtId="188" fontId="16" fillId="0" borderId="4" xfId="0" applyNumberFormat="1" applyFont="1" applyBorder="1" applyAlignment="1" applyProtection="1">
      <alignment horizontal="right" vertical="center"/>
      <protection/>
    </xf>
    <xf numFmtId="188" fontId="10" fillId="0" borderId="4" xfId="0" applyNumberFormat="1" applyFont="1" applyBorder="1" applyAlignment="1" applyProtection="1">
      <alignment horizontal="right" vertical="center"/>
      <protection/>
    </xf>
    <xf numFmtId="188" fontId="4" fillId="2" borderId="4" xfId="0" applyNumberFormat="1" applyFont="1" applyFill="1" applyBorder="1" applyAlignment="1" applyProtection="1">
      <alignment horizontal="right" vertical="center"/>
      <protection locked="0"/>
    </xf>
    <xf numFmtId="188" fontId="4" fillId="2" borderId="4" xfId="0" applyNumberFormat="1" applyFont="1" applyFill="1" applyBorder="1" applyAlignment="1" applyProtection="1">
      <alignment horizontal="right" vertical="center"/>
      <protection/>
    </xf>
    <xf numFmtId="188" fontId="13" fillId="2" borderId="4" xfId="0" applyNumberFormat="1" applyFont="1" applyFill="1" applyBorder="1" applyAlignment="1" applyProtection="1">
      <alignment horizontal="right" vertical="center"/>
      <protection locked="0"/>
    </xf>
    <xf numFmtId="188" fontId="13" fillId="2" borderId="4" xfId="0" applyNumberFormat="1" applyFont="1" applyFill="1" applyBorder="1" applyAlignment="1" applyProtection="1">
      <alignment horizontal="right" vertical="center"/>
      <protection/>
    </xf>
    <xf numFmtId="188" fontId="6" fillId="2" borderId="4" xfId="0" applyNumberFormat="1" applyFont="1" applyFill="1" applyBorder="1" applyAlignment="1" applyProtection="1">
      <alignment horizontal="right" vertical="center"/>
      <protection locked="0"/>
    </xf>
    <xf numFmtId="188" fontId="6" fillId="2" borderId="4" xfId="0" applyNumberFormat="1" applyFont="1" applyFill="1" applyBorder="1" applyAlignment="1" applyProtection="1">
      <alignment horizontal="right" vertical="center"/>
      <protection/>
    </xf>
    <xf numFmtId="0" fontId="16" fillId="0" borderId="4" xfId="0" applyFont="1" applyBorder="1" applyAlignment="1">
      <alignment vertical="center" wrapText="1"/>
    </xf>
    <xf numFmtId="188" fontId="4" fillId="0" borderId="4"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Alignment="1">
      <alignment/>
    </xf>
    <xf numFmtId="49" fontId="5"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5" fillId="3" borderId="1" xfId="0" applyNumberFormat="1" applyFont="1" applyFill="1" applyBorder="1" applyAlignment="1" applyProtection="1">
      <alignment wrapText="1"/>
      <protection locked="0"/>
    </xf>
    <xf numFmtId="188" fontId="24" fillId="0" borderId="4" xfId="0" applyNumberFormat="1" applyFont="1" applyBorder="1" applyAlignment="1" applyProtection="1">
      <alignment horizontal="right" vertical="center" wrapText="1"/>
      <protection/>
    </xf>
    <xf numFmtId="188" fontId="7" fillId="2" borderId="4" xfId="0" applyNumberFormat="1" applyFont="1" applyFill="1" applyBorder="1" applyAlignment="1" applyProtection="1">
      <alignment horizontal="right" vertical="center" wrapText="1"/>
      <protection locked="0"/>
    </xf>
    <xf numFmtId="188" fontId="7" fillId="2" borderId="4" xfId="0" applyNumberFormat="1" applyFont="1" applyFill="1" applyBorder="1" applyAlignment="1" applyProtection="1">
      <alignment horizontal="right" vertical="center" wrapText="1"/>
      <protection/>
    </xf>
    <xf numFmtId="188" fontId="7" fillId="0" borderId="4" xfId="0" applyNumberFormat="1" applyFont="1" applyBorder="1" applyAlignment="1" applyProtection="1">
      <alignment horizontal="right" vertical="center" wrapText="1"/>
      <protection/>
    </xf>
    <xf numFmtId="188" fontId="6" fillId="0" borderId="4" xfId="0" applyNumberFormat="1" applyFont="1" applyBorder="1" applyAlignment="1" applyProtection="1">
      <alignment horizontal="right" vertical="center" wrapText="1"/>
      <protection/>
    </xf>
    <xf numFmtId="0" fontId="0" fillId="2" borderId="0" xfId="0" applyFill="1" applyAlignment="1">
      <alignment/>
    </xf>
    <xf numFmtId="0" fontId="25" fillId="0" borderId="2" xfId="0" applyFont="1" applyBorder="1" applyAlignment="1">
      <alignment horizontal="center" wrapText="1"/>
    </xf>
    <xf numFmtId="188" fontId="27" fillId="0" borderId="4" xfId="0" applyNumberFormat="1" applyFont="1" applyBorder="1" applyAlignment="1" applyProtection="1">
      <alignment horizontal="right" vertical="center" wrapText="1"/>
      <protection/>
    </xf>
    <xf numFmtId="188" fontId="28" fillId="2" borderId="4" xfId="0" applyNumberFormat="1" applyFont="1" applyFill="1" applyBorder="1" applyAlignment="1" applyProtection="1">
      <alignment horizontal="right" vertical="center" wrapText="1"/>
      <protection/>
    </xf>
    <xf numFmtId="188" fontId="28" fillId="2" borderId="4" xfId="0" applyNumberFormat="1" applyFont="1" applyFill="1" applyBorder="1" applyAlignment="1" applyProtection="1">
      <alignment horizontal="right" vertical="center" wrapText="1"/>
      <protection locked="0"/>
    </xf>
    <xf numFmtId="188" fontId="25" fillId="2" borderId="4" xfId="0" applyNumberFormat="1" applyFont="1" applyFill="1" applyBorder="1" applyAlignment="1" applyProtection="1">
      <alignment horizontal="right" vertical="center" wrapText="1"/>
      <protection locked="0"/>
    </xf>
    <xf numFmtId="188" fontId="25" fillId="2" borderId="4" xfId="0" applyNumberFormat="1" applyFont="1" applyFill="1" applyBorder="1" applyAlignment="1" applyProtection="1">
      <alignment horizontal="right" vertical="center" wrapText="1"/>
      <protection/>
    </xf>
    <xf numFmtId="188" fontId="27" fillId="2" borderId="4" xfId="0" applyNumberFormat="1" applyFont="1" applyFill="1" applyBorder="1" applyAlignment="1" applyProtection="1">
      <alignment horizontal="right" vertical="center" wrapText="1"/>
      <protection/>
    </xf>
    <xf numFmtId="188" fontId="1" fillId="2" borderId="4" xfId="0" applyNumberFormat="1" applyFont="1" applyFill="1" applyBorder="1" applyAlignment="1" applyProtection="1">
      <alignment horizontal="right" vertical="center" wrapText="1"/>
      <protection locked="0"/>
    </xf>
    <xf numFmtId="0" fontId="3" fillId="0" borderId="0" xfId="0" applyFont="1" applyAlignment="1">
      <alignment horizontal="right"/>
    </xf>
    <xf numFmtId="0" fontId="20"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8" fillId="0" borderId="1" xfId="0" applyFont="1" applyBorder="1" applyAlignment="1">
      <alignment horizontal="left" wrapText="1"/>
    </xf>
    <xf numFmtId="0" fontId="7" fillId="0" borderId="2" xfId="0" applyFont="1" applyBorder="1" applyAlignment="1">
      <alignment horizontal="center" vertical="center" wrapText="1"/>
    </xf>
    <xf numFmtId="0" fontId="4" fillId="0" borderId="4" xfId="0" applyFont="1" applyBorder="1" applyAlignment="1">
      <alignment horizontal="center" vertical="top" wrapText="1"/>
    </xf>
    <xf numFmtId="0" fontId="15" fillId="2" borderId="1" xfId="0" applyFont="1" applyFill="1" applyBorder="1" applyAlignment="1">
      <alignment horizontal="center"/>
    </xf>
    <xf numFmtId="0" fontId="1" fillId="0" borderId="1" xfId="0" applyFont="1" applyBorder="1" applyAlignment="1">
      <alignment horizontal="lef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5" fillId="0" borderId="0" xfId="0" applyFont="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2" fillId="0" borderId="4" xfId="0" applyFont="1" applyBorder="1" applyAlignment="1">
      <alignment horizontal="center" vertical="top" wrapText="1"/>
    </xf>
    <xf numFmtId="0" fontId="8" fillId="0" borderId="1" xfId="0" applyFont="1" applyBorder="1" applyAlignment="1">
      <alignment horizontal="center"/>
    </xf>
    <xf numFmtId="0" fontId="23" fillId="0" borderId="1" xfId="0" applyFont="1" applyBorder="1" applyAlignment="1">
      <alignment horizontal="left" wrapText="1"/>
    </xf>
    <xf numFmtId="0" fontId="22" fillId="0" borderId="1" xfId="0" applyFont="1" applyBorder="1" applyAlignment="1">
      <alignment horizontal="center" wrapText="1"/>
    </xf>
    <xf numFmtId="0" fontId="22" fillId="0" borderId="3" xfId="0" applyFont="1" applyBorder="1" applyAlignment="1">
      <alignment horizontal="center" vertical="top" wrapText="1"/>
    </xf>
    <xf numFmtId="0" fontId="22" fillId="0" borderId="3"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4" fillId="0" borderId="1"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7" fillId="0" borderId="2" xfId="0" applyFont="1" applyBorder="1" applyAlignment="1">
      <alignment horizontal="center" wrapText="1"/>
    </xf>
    <xf numFmtId="0" fontId="6" fillId="0" borderId="3" xfId="0" applyFont="1" applyBorder="1" applyAlignment="1">
      <alignment wrapText="1"/>
    </xf>
    <xf numFmtId="0" fontId="6" fillId="0" borderId="1" xfId="0" applyFont="1" applyBorder="1" applyAlignment="1">
      <alignment wrapText="1"/>
    </xf>
    <xf numFmtId="0" fontId="22" fillId="0" borderId="9" xfId="0" applyFont="1" applyBorder="1" applyAlignment="1">
      <alignment horizontal="center" vertical="top" wrapText="1"/>
    </xf>
    <xf numFmtId="0" fontId="4" fillId="0" borderId="0" xfId="0" applyFont="1" applyAlignment="1">
      <alignment horizontal="center"/>
    </xf>
    <xf numFmtId="0" fontId="22" fillId="0" borderId="10" xfId="0" applyFont="1" applyBorder="1" applyAlignment="1">
      <alignment horizontal="center" wrapText="1"/>
    </xf>
    <xf numFmtId="0" fontId="22" fillId="0" borderId="11"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49" fontId="1" fillId="0" borderId="1" xfId="0" applyNumberFormat="1" applyFont="1" applyBorder="1" applyAlignment="1">
      <alignment horizontal="left" vertical="center" wrapText="1"/>
    </xf>
    <xf numFmtId="1" fontId="5" fillId="2" borderId="3" xfId="0" applyNumberFormat="1" applyFont="1" applyFill="1" applyBorder="1" applyAlignment="1" applyProtection="1">
      <alignment horizontal="center" wrapText="1"/>
      <protection/>
    </xf>
    <xf numFmtId="49" fontId="5" fillId="4" borderId="3" xfId="0" applyNumberFormat="1" applyFont="1" applyFill="1" applyBorder="1" applyAlignment="1" applyProtection="1">
      <alignment horizontal="center" wrapText="1"/>
      <protection locked="0"/>
    </xf>
    <xf numFmtId="1" fontId="5" fillId="2" borderId="3" xfId="0" applyNumberFormat="1" applyFont="1" applyFill="1" applyBorder="1" applyAlignment="1" applyProtection="1">
      <alignment horizontal="center" vertical="top" wrapText="1"/>
      <protection/>
    </xf>
    <xf numFmtId="0" fontId="4" fillId="0" borderId="0" xfId="0" applyFont="1" applyAlignment="1">
      <alignment horizontal="left"/>
    </xf>
    <xf numFmtId="0" fontId="4" fillId="0" borderId="1" xfId="0" applyFont="1" applyBorder="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1;&#1091;&#1093;&#1075;&#1072;&#1083;&#1090;&#1077;&#1088;&#1110;&#1103;\&#1051;&#1110;&#1076;&#1072;\&#1061;&#1072;&#1088;&#1095;&#1091;&#1074;&#1072;&#1085;&#1085;&#1103;%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cell r="B14">
            <v>5911000000</v>
          </cell>
        </row>
        <row r="15">
          <cell r="A15" t="str">
            <v>за КОПФГ</v>
          </cell>
        </row>
        <row r="17">
          <cell r="B17" t="str">
            <v>ІІІ квартал</v>
          </cell>
          <cell r="C17" t="str">
            <v>2017 р.</v>
          </cell>
        </row>
        <row r="19">
          <cell r="C19" t="str">
            <v>"06"жовтня 2017 року</v>
          </cell>
        </row>
        <row r="28">
          <cell r="F28" t="str">
            <v>Т.О.Сисоєва</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1,812"/>
      <sheetName val="наростаючим"/>
      <sheetName val="Продукти"/>
      <sheetName val="По школах"/>
      <sheetName val="Помісячно"/>
      <sheetName val="Пор з 11"/>
      <sheetName val="Договора І кв"/>
      <sheetName val="Договора рік"/>
      <sheetName val="Гроші"/>
      <sheetName val="Бюджет"/>
      <sheetName val="Оздоровлення"/>
      <sheetName val="Факт"/>
      <sheetName val="Заборгованість"/>
      <sheetName val="Лист10"/>
      <sheetName val="Лист11"/>
      <sheetName val="Лист12"/>
      <sheetName val="Лист13"/>
      <sheetName val="Лист14"/>
      <sheetName val="Лист15"/>
    </sheetNames>
    <sheetDataSet>
      <sheetData sheetId="8">
        <row r="3">
          <cell r="AJ3">
            <v>1759.51</v>
          </cell>
          <cell r="AL3">
            <v>-1096.74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1"/>
  <sheetViews>
    <sheetView view="pageBreakPreview" zoomScaleSheetLayoutView="100" workbookViewId="0" topLeftCell="A5">
      <selection activeCell="F38" sqref="F38"/>
    </sheetView>
  </sheetViews>
  <sheetFormatPr defaultColWidth="9.140625" defaultRowHeight="12.75"/>
  <cols>
    <col min="1" max="1" width="63.421875" style="0" customWidth="1"/>
    <col min="2" max="2" width="6.421875" style="0" customWidth="1"/>
    <col min="3" max="3" width="6.140625" style="0" customWidth="1"/>
    <col min="4" max="4" width="13.421875" style="0" customWidth="1"/>
    <col min="5" max="5" width="11.28125" style="0" customWidth="1"/>
    <col min="6" max="6" width="10.7109375" style="0" customWidth="1"/>
    <col min="7" max="7" width="13.57421875" style="0" customWidth="1"/>
    <col min="8" max="8" width="13.28125" style="0" customWidth="1"/>
    <col min="9" max="9" width="13.00390625" style="0" customWidth="1"/>
  </cols>
  <sheetData>
    <row r="1" spans="1:11" ht="15">
      <c r="A1" s="1"/>
      <c r="B1" s="1"/>
      <c r="C1" s="1"/>
      <c r="D1" s="1"/>
      <c r="E1" s="1"/>
      <c r="F1" s="1"/>
      <c r="G1" s="170" t="s">
        <v>137</v>
      </c>
      <c r="H1" s="170"/>
      <c r="I1" s="170"/>
      <c r="J1" s="63"/>
      <c r="K1" s="1"/>
    </row>
    <row r="2" spans="1:11" ht="15">
      <c r="A2" s="1"/>
      <c r="B2" s="1"/>
      <c r="C2" s="1"/>
      <c r="D2" s="1"/>
      <c r="E2" s="1"/>
      <c r="F2" s="1"/>
      <c r="G2" s="170"/>
      <c r="H2" s="170"/>
      <c r="I2" s="170"/>
      <c r="J2" s="63"/>
      <c r="K2" s="1"/>
    </row>
    <row r="3" spans="1:11" ht="15">
      <c r="A3" s="1"/>
      <c r="B3" s="1"/>
      <c r="C3" s="1"/>
      <c r="D3" s="1"/>
      <c r="E3" s="1"/>
      <c r="F3" s="1"/>
      <c r="G3" s="170"/>
      <c r="H3" s="170"/>
      <c r="I3" s="170"/>
      <c r="J3" s="63"/>
      <c r="K3" s="1"/>
    </row>
    <row r="4" spans="1:11" ht="14.25">
      <c r="A4" s="171" t="s">
        <v>1</v>
      </c>
      <c r="B4" s="171"/>
      <c r="C4" s="171"/>
      <c r="D4" s="171"/>
      <c r="E4" s="171"/>
      <c r="F4" s="171"/>
      <c r="G4" s="171"/>
      <c r="H4" s="171"/>
      <c r="I4" s="171"/>
      <c r="J4" s="4"/>
      <c r="K4" s="4"/>
    </row>
    <row r="5" spans="1:11" ht="14.25">
      <c r="A5" s="148" t="str">
        <f>IF('[1]ЗАПОЛНИТЬ'!$F$7=1,CONCATENATE('[1]шапки'!A2),CONCATENATE('[1]шапки'!A2,'[1]шапки'!C2))</f>
        <v>про надходження та використання коштів загального фонду (форма      №2д,</v>
      </c>
      <c r="B5" s="148"/>
      <c r="C5" s="148"/>
      <c r="D5" s="148"/>
      <c r="E5" s="148"/>
      <c r="F5" s="148"/>
      <c r="G5" s="2" t="str">
        <f>IF('[1]ЗАПОЛНИТЬ'!$F$7=1,'[1]шапки'!C2,'[1]шапки'!D2)</f>
        <v>      №2м)</v>
      </c>
      <c r="H5" s="4">
        <f>IF('[1]ЗАПОЛНИТЬ'!$F$7=1,'[1]шапки'!D2,"")</f>
      </c>
      <c r="I5" s="4"/>
      <c r="J5" s="4"/>
      <c r="K5" s="4"/>
    </row>
    <row r="6" spans="1:11" ht="15">
      <c r="A6" s="171" t="str">
        <f>CONCATENATE("за ",'[1]ЗАПОЛНИТЬ'!$B$17," ",'[1]ЗАПОЛНИТЬ'!$C$17)</f>
        <v>за ІІІ квартал 2017 р.</v>
      </c>
      <c r="B6" s="171"/>
      <c r="C6" s="171"/>
      <c r="D6" s="171"/>
      <c r="E6" s="171"/>
      <c r="F6" s="171"/>
      <c r="G6" s="171"/>
      <c r="H6" s="171"/>
      <c r="I6" s="171"/>
      <c r="J6" s="1"/>
      <c r="K6" s="1"/>
    </row>
    <row r="7" spans="1:11" ht="12.75">
      <c r="A7" s="6"/>
      <c r="B7" s="6"/>
      <c r="C7" s="6"/>
      <c r="D7" s="6"/>
      <c r="E7" s="6"/>
      <c r="F7" s="6"/>
      <c r="G7" s="6"/>
      <c r="H7" s="6"/>
      <c r="I7" s="64" t="s">
        <v>2</v>
      </c>
      <c r="J7" s="6"/>
      <c r="K7" s="6"/>
    </row>
    <row r="8" spans="1:11" ht="24.75" customHeight="1">
      <c r="A8" s="65" t="s">
        <v>3</v>
      </c>
      <c r="B8" s="167" t="s">
        <v>148</v>
      </c>
      <c r="C8" s="167"/>
      <c r="D8" s="167"/>
      <c r="E8" s="167"/>
      <c r="F8" s="167"/>
      <c r="G8" s="167"/>
      <c r="H8" s="66" t="s">
        <v>138</v>
      </c>
      <c r="I8" s="140">
        <v>33174432</v>
      </c>
      <c r="J8" s="72"/>
      <c r="K8" s="98"/>
    </row>
    <row r="9" spans="1:11" ht="13.5">
      <c r="A9" s="8" t="s">
        <v>4</v>
      </c>
      <c r="B9" s="168" t="s">
        <v>149</v>
      </c>
      <c r="C9" s="168"/>
      <c r="D9" s="168"/>
      <c r="E9" s="168"/>
      <c r="F9" s="168"/>
      <c r="G9" s="168"/>
      <c r="H9" s="6" t="s">
        <v>139</v>
      </c>
      <c r="I9" s="9">
        <f>'[1]ЗАПОЛНИТЬ'!B14</f>
        <v>5911000000</v>
      </c>
      <c r="J9" s="72"/>
      <c r="K9" s="8"/>
    </row>
    <row r="10" spans="1:11" ht="13.5">
      <c r="A10" s="130" t="s">
        <v>140</v>
      </c>
      <c r="B10" s="169" t="s">
        <v>146</v>
      </c>
      <c r="C10" s="169"/>
      <c r="D10" s="169"/>
      <c r="E10" s="169"/>
      <c r="F10" s="169"/>
      <c r="G10" s="169"/>
      <c r="H10" s="6" t="s">
        <v>141</v>
      </c>
      <c r="I10" s="9">
        <v>430</v>
      </c>
      <c r="J10" s="72"/>
      <c r="K10" s="8"/>
    </row>
    <row r="11" spans="1:11" ht="11.25" customHeight="1">
      <c r="A11" s="161" t="s">
        <v>5</v>
      </c>
      <c r="B11" s="161"/>
      <c r="C11" s="161"/>
      <c r="D11" s="131">
        <f>'[1]ЗАПОЛНИТЬ'!H9</f>
        <v>0</v>
      </c>
      <c r="E11" s="132">
        <f>IF(D11&gt;0,VLOOKUP(D11,'[1]ДовидникКВК(ГОС)'!A:B,2,FALSE),"")</f>
      </c>
      <c r="F11" s="132"/>
      <c r="G11" s="132"/>
      <c r="H11" s="132"/>
      <c r="I11" s="6"/>
      <c r="J11" s="70"/>
      <c r="K11" s="98"/>
    </row>
    <row r="12" spans="1:11" ht="12.75">
      <c r="A12" s="161" t="s">
        <v>6</v>
      </c>
      <c r="B12" s="161"/>
      <c r="C12" s="161"/>
      <c r="D12" s="133"/>
      <c r="E12" s="165">
        <f>IF(D12&gt;0,VLOOKUP(D12,'[1]ДовидникКПК'!B:C,2,FALSE),"")</f>
      </c>
      <c r="F12" s="165"/>
      <c r="G12" s="165"/>
      <c r="H12" s="165"/>
      <c r="I12" s="165"/>
      <c r="J12" s="72"/>
      <c r="K12" s="98"/>
    </row>
    <row r="13" spans="1:11" ht="12.75">
      <c r="A13" s="161" t="s">
        <v>7</v>
      </c>
      <c r="B13" s="161"/>
      <c r="C13" s="161"/>
      <c r="D13" s="67" t="str">
        <f>'[1]ЗАПОЛНИТЬ'!H10</f>
        <v>10</v>
      </c>
      <c r="E13" s="166" t="str">
        <f>'[1]ЗАПОЛНИТЬ'!I10</f>
        <v>Орган з питань освіти і науки, молоді та спорту</v>
      </c>
      <c r="F13" s="166"/>
      <c r="G13" s="166"/>
      <c r="H13" s="166"/>
      <c r="I13" s="166"/>
      <c r="J13" s="72"/>
      <c r="K13" s="98"/>
    </row>
    <row r="14" spans="1:11" ht="33" customHeight="1">
      <c r="A14" s="161" t="s">
        <v>8</v>
      </c>
      <c r="B14" s="161"/>
      <c r="C14" s="161"/>
      <c r="D14" s="100" t="s">
        <v>9</v>
      </c>
      <c r="E14" s="162"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62"/>
      <c r="G14" s="162"/>
      <c r="H14" s="162"/>
      <c r="I14" s="162"/>
      <c r="J14" s="72"/>
      <c r="K14" s="98"/>
    </row>
    <row r="15" spans="1:11" ht="12.75">
      <c r="A15" s="14" t="s">
        <v>142</v>
      </c>
      <c r="B15" s="6"/>
      <c r="C15" s="6"/>
      <c r="D15" s="6"/>
      <c r="E15" s="6"/>
      <c r="F15" s="6"/>
      <c r="G15" s="6"/>
      <c r="H15" s="6"/>
      <c r="I15" s="6"/>
      <c r="J15" s="6"/>
      <c r="K15" s="6"/>
    </row>
    <row r="16" spans="1:11" ht="13.5" thickBot="1">
      <c r="A16" s="14" t="s">
        <v>11</v>
      </c>
      <c r="B16" s="6"/>
      <c r="C16" s="6"/>
      <c r="D16" s="6"/>
      <c r="E16" s="6"/>
      <c r="F16" s="6"/>
      <c r="G16" s="6"/>
      <c r="H16" s="6"/>
      <c r="I16" s="6"/>
      <c r="J16" s="6"/>
      <c r="K16" s="6"/>
    </row>
    <row r="17" spans="1:11" ht="14.25" thickBot="1" thickTop="1">
      <c r="A17" s="163" t="s">
        <v>12</v>
      </c>
      <c r="B17" s="155" t="s">
        <v>116</v>
      </c>
      <c r="C17" s="163" t="s">
        <v>14</v>
      </c>
      <c r="D17" s="155" t="s">
        <v>15</v>
      </c>
      <c r="E17" s="155" t="s">
        <v>131</v>
      </c>
      <c r="F17" s="164" t="s">
        <v>16</v>
      </c>
      <c r="G17" s="164" t="s">
        <v>119</v>
      </c>
      <c r="H17" s="164" t="s">
        <v>21</v>
      </c>
      <c r="I17" s="155" t="s">
        <v>22</v>
      </c>
      <c r="J17" s="6"/>
      <c r="K17" s="6"/>
    </row>
    <row r="18" spans="1:11" ht="14.25" thickBot="1" thickTop="1">
      <c r="A18" s="163"/>
      <c r="B18" s="155"/>
      <c r="C18" s="163"/>
      <c r="D18" s="155"/>
      <c r="E18" s="155"/>
      <c r="F18" s="164"/>
      <c r="G18" s="164"/>
      <c r="H18" s="164"/>
      <c r="I18" s="155"/>
      <c r="J18" s="6"/>
      <c r="K18" s="6"/>
    </row>
    <row r="19" spans="1:11" ht="14.25" thickBot="1" thickTop="1">
      <c r="A19" s="163"/>
      <c r="B19" s="155"/>
      <c r="C19" s="163"/>
      <c r="D19" s="155"/>
      <c r="E19" s="155"/>
      <c r="F19" s="164"/>
      <c r="G19" s="164"/>
      <c r="H19" s="164"/>
      <c r="I19" s="155"/>
      <c r="J19" s="6"/>
      <c r="K19" s="6"/>
    </row>
    <row r="20" spans="1:11" ht="14.25" thickBot="1" thickTop="1">
      <c r="A20" s="17">
        <v>1</v>
      </c>
      <c r="B20" s="17">
        <v>2</v>
      </c>
      <c r="C20" s="17">
        <v>3</v>
      </c>
      <c r="D20" s="17">
        <v>4</v>
      </c>
      <c r="E20" s="17">
        <v>5</v>
      </c>
      <c r="F20" s="17">
        <v>6</v>
      </c>
      <c r="G20" s="17">
        <v>7</v>
      </c>
      <c r="H20" s="17">
        <v>8</v>
      </c>
      <c r="I20" s="17">
        <v>9</v>
      </c>
      <c r="J20" s="6"/>
      <c r="K20" s="6"/>
    </row>
    <row r="21" spans="1:11" ht="17.25" thickBot="1" thickTop="1">
      <c r="A21" s="18" t="s">
        <v>133</v>
      </c>
      <c r="B21" s="18" t="s">
        <v>31</v>
      </c>
      <c r="C21" s="19" t="s">
        <v>32</v>
      </c>
      <c r="D21" s="40">
        <f>D22+D57+D77+D82+D85</f>
        <v>3458884</v>
      </c>
      <c r="E21" s="141">
        <f>E24+E27+E30+E31+E35+E43+E44+E84+E52</f>
        <v>0</v>
      </c>
      <c r="F21" s="141">
        <f>F22+F57+F77+F82+F85</f>
        <v>0</v>
      </c>
      <c r="G21" s="40">
        <f>G22+G57+G77+G82+G85</f>
        <v>2256197</v>
      </c>
      <c r="H21" s="40">
        <f>H22+H57+H77+H82+H85</f>
        <v>2256197</v>
      </c>
      <c r="I21" s="27">
        <v>0</v>
      </c>
      <c r="J21" s="6"/>
      <c r="K21" s="6"/>
    </row>
    <row r="22" spans="1:11" ht="23.25" thickBot="1" thickTop="1">
      <c r="A22" s="15" t="s">
        <v>143</v>
      </c>
      <c r="B22" s="18">
        <v>2000</v>
      </c>
      <c r="C22" s="19" t="s">
        <v>34</v>
      </c>
      <c r="D22" s="40">
        <f>D23+D28+D45+D48+D52+D56</f>
        <v>3458884</v>
      </c>
      <c r="E22" s="141">
        <v>0</v>
      </c>
      <c r="F22" s="141">
        <f>F23+F28+F45+F48+F52+F56</f>
        <v>0</v>
      </c>
      <c r="G22" s="40">
        <f>G23+G28+G45+G48+G52+G56</f>
        <v>2256197</v>
      </c>
      <c r="H22" s="40">
        <f>H23+H28+H45+H48+H52+H56</f>
        <v>2256197</v>
      </c>
      <c r="I22" s="27">
        <v>0</v>
      </c>
      <c r="J22" s="6"/>
      <c r="K22" s="6"/>
    </row>
    <row r="23" spans="1:11" ht="17.25" thickBot="1" thickTop="1">
      <c r="A23" s="30" t="s">
        <v>48</v>
      </c>
      <c r="B23" s="18">
        <v>2100</v>
      </c>
      <c r="C23" s="19" t="s">
        <v>36</v>
      </c>
      <c r="D23" s="40">
        <f>D24+D27</f>
        <v>2933500</v>
      </c>
      <c r="E23" s="141">
        <v>0</v>
      </c>
      <c r="F23" s="141">
        <f>F24+F27</f>
        <v>0</v>
      </c>
      <c r="G23" s="40">
        <f>G24+G27</f>
        <v>2044603</v>
      </c>
      <c r="H23" s="40">
        <f>H24+H27</f>
        <v>2044603</v>
      </c>
      <c r="I23" s="27">
        <f aca="true" t="shared" si="0" ref="I23:I85">F23+G23-H23</f>
        <v>0</v>
      </c>
      <c r="J23" s="6"/>
      <c r="K23" s="6"/>
    </row>
    <row r="24" spans="1:11" ht="17.25" thickBot="1" thickTop="1">
      <c r="A24" s="31" t="s">
        <v>50</v>
      </c>
      <c r="B24" s="32">
        <v>2110</v>
      </c>
      <c r="C24" s="82" t="s">
        <v>38</v>
      </c>
      <c r="D24" s="110">
        <f>SUM(D25:D26)</f>
        <v>2398314</v>
      </c>
      <c r="E24" s="143">
        <v>0</v>
      </c>
      <c r="F24" s="142">
        <f>SUM(F25:F26)</f>
        <v>0</v>
      </c>
      <c r="G24" s="142">
        <f>SUM(G25:G26)</f>
        <v>1674267</v>
      </c>
      <c r="H24" s="142">
        <f>SUM(H25:H26)</f>
        <v>1674267</v>
      </c>
      <c r="I24" s="134">
        <f t="shared" si="0"/>
        <v>0</v>
      </c>
      <c r="J24" s="6"/>
      <c r="K24" s="6"/>
    </row>
    <row r="25" spans="1:11" ht="17.25" thickBot="1" thickTop="1">
      <c r="A25" s="34" t="s">
        <v>51</v>
      </c>
      <c r="B25" s="15">
        <v>2111</v>
      </c>
      <c r="C25" s="104" t="s">
        <v>40</v>
      </c>
      <c r="D25" s="147">
        <v>2398314</v>
      </c>
      <c r="E25" s="145">
        <v>0</v>
      </c>
      <c r="F25" s="144">
        <v>0</v>
      </c>
      <c r="G25" s="144">
        <v>1674267</v>
      </c>
      <c r="H25" s="144">
        <f>G25</f>
        <v>1674267</v>
      </c>
      <c r="I25" s="137">
        <f t="shared" si="0"/>
        <v>0</v>
      </c>
      <c r="J25" s="6"/>
      <c r="K25" s="6"/>
    </row>
    <row r="26" spans="1:11" ht="17.25" thickBot="1" thickTop="1">
      <c r="A26" s="34" t="s">
        <v>52</v>
      </c>
      <c r="B26" s="15">
        <v>2112</v>
      </c>
      <c r="C26" s="104" t="s">
        <v>42</v>
      </c>
      <c r="D26" s="144">
        <v>0</v>
      </c>
      <c r="E26" s="145">
        <v>0</v>
      </c>
      <c r="F26" s="144">
        <v>0</v>
      </c>
      <c r="G26" s="144">
        <v>0</v>
      </c>
      <c r="H26" s="144">
        <v>0</v>
      </c>
      <c r="I26" s="76">
        <f t="shared" si="0"/>
        <v>0</v>
      </c>
      <c r="J26" s="6"/>
      <c r="K26" s="6"/>
    </row>
    <row r="27" spans="1:11" ht="17.25" thickBot="1" thickTop="1">
      <c r="A27" s="37" t="s">
        <v>53</v>
      </c>
      <c r="B27" s="32">
        <v>2120</v>
      </c>
      <c r="C27" s="82" t="s">
        <v>44</v>
      </c>
      <c r="D27" s="143">
        <v>535186</v>
      </c>
      <c r="E27" s="143">
        <v>0</v>
      </c>
      <c r="F27" s="143">
        <v>0</v>
      </c>
      <c r="G27" s="143">
        <v>370336</v>
      </c>
      <c r="H27" s="143">
        <f>G27</f>
        <v>370336</v>
      </c>
      <c r="I27" s="33">
        <f t="shared" si="0"/>
        <v>0</v>
      </c>
      <c r="J27" s="6"/>
      <c r="K27" s="6"/>
    </row>
    <row r="28" spans="1:11" ht="17.25" thickBot="1" thickTop="1">
      <c r="A28" s="39" t="s">
        <v>54</v>
      </c>
      <c r="B28" s="18">
        <v>2200</v>
      </c>
      <c r="C28" s="19" t="s">
        <v>47</v>
      </c>
      <c r="D28" s="146">
        <f>SUM(D29:D35)+D42</f>
        <v>525384</v>
      </c>
      <c r="E28" s="146">
        <v>0</v>
      </c>
      <c r="F28" s="146">
        <f>SUM(F29:F35)+F42</f>
        <v>0</v>
      </c>
      <c r="G28" s="146">
        <f>SUM(G29:G35)+G42</f>
        <v>211594</v>
      </c>
      <c r="H28" s="146">
        <f>SUM(H29:H35)+H42</f>
        <v>211594</v>
      </c>
      <c r="I28" s="27">
        <v>0</v>
      </c>
      <c r="J28" s="6"/>
      <c r="K28" s="6"/>
    </row>
    <row r="29" spans="1:11" ht="17.25" thickBot="1" thickTop="1">
      <c r="A29" s="31" t="s">
        <v>55</v>
      </c>
      <c r="B29" s="32">
        <v>2210</v>
      </c>
      <c r="C29" s="82" t="s">
        <v>49</v>
      </c>
      <c r="D29" s="143">
        <v>26269</v>
      </c>
      <c r="E29" s="142">
        <v>0</v>
      </c>
      <c r="F29" s="143">
        <v>0</v>
      </c>
      <c r="G29" s="143">
        <v>9919</v>
      </c>
      <c r="H29" s="143">
        <f>G29</f>
        <v>9919</v>
      </c>
      <c r="I29" s="134">
        <f t="shared" si="0"/>
        <v>0</v>
      </c>
      <c r="J29" s="6"/>
      <c r="K29" s="6"/>
    </row>
    <row r="30" spans="1:11" ht="17.25" thickBot="1" thickTop="1">
      <c r="A30" s="31" t="s">
        <v>56</v>
      </c>
      <c r="B30" s="32">
        <v>2220</v>
      </c>
      <c r="C30" s="32">
        <v>100</v>
      </c>
      <c r="D30" s="143">
        <v>0</v>
      </c>
      <c r="E30" s="143">
        <v>0</v>
      </c>
      <c r="F30" s="143">
        <v>0</v>
      </c>
      <c r="G30" s="143">
        <v>0</v>
      </c>
      <c r="H30" s="143">
        <v>0</v>
      </c>
      <c r="I30" s="134">
        <f t="shared" si="0"/>
        <v>0</v>
      </c>
      <c r="J30" s="6"/>
      <c r="K30" s="6"/>
    </row>
    <row r="31" spans="1:11" ht="17.25" thickBot="1" thickTop="1">
      <c r="A31" s="31" t="s">
        <v>57</v>
      </c>
      <c r="B31" s="32">
        <v>2230</v>
      </c>
      <c r="C31" s="32">
        <v>110</v>
      </c>
      <c r="D31" s="143">
        <v>48275</v>
      </c>
      <c r="E31" s="143">
        <v>0</v>
      </c>
      <c r="F31" s="143">
        <v>0</v>
      </c>
      <c r="G31" s="143">
        <v>32900</v>
      </c>
      <c r="H31" s="143">
        <f>G31</f>
        <v>32900</v>
      </c>
      <c r="I31" s="134">
        <f t="shared" si="0"/>
        <v>0</v>
      </c>
      <c r="J31" s="6"/>
      <c r="K31" s="6"/>
    </row>
    <row r="32" spans="1:11" ht="17.25" thickBot="1" thickTop="1">
      <c r="A32" s="31" t="s">
        <v>58</v>
      </c>
      <c r="B32" s="32">
        <v>2240</v>
      </c>
      <c r="C32" s="32">
        <v>120</v>
      </c>
      <c r="D32" s="143">
        <v>106425</v>
      </c>
      <c r="E32" s="142">
        <v>0</v>
      </c>
      <c r="F32" s="143">
        <v>0</v>
      </c>
      <c r="G32" s="143">
        <v>69059</v>
      </c>
      <c r="H32" s="143">
        <f>G32</f>
        <v>69059</v>
      </c>
      <c r="I32" s="134">
        <f t="shared" si="0"/>
        <v>0</v>
      </c>
      <c r="J32" s="6"/>
      <c r="K32" s="6"/>
    </row>
    <row r="33" spans="1:11" ht="17.25" thickBot="1" thickTop="1">
      <c r="A33" s="31" t="s">
        <v>59</v>
      </c>
      <c r="B33" s="32">
        <v>2250</v>
      </c>
      <c r="C33" s="32">
        <v>130</v>
      </c>
      <c r="D33" s="143">
        <v>5178</v>
      </c>
      <c r="E33" s="142">
        <v>0</v>
      </c>
      <c r="F33" s="143">
        <v>0</v>
      </c>
      <c r="G33" s="143">
        <v>6590</v>
      </c>
      <c r="H33" s="143">
        <f>G33</f>
        <v>6590</v>
      </c>
      <c r="I33" s="134">
        <f t="shared" si="0"/>
        <v>0</v>
      </c>
      <c r="J33" s="6"/>
      <c r="K33" s="6"/>
    </row>
    <row r="34" spans="1:11" ht="17.25" thickBot="1" thickTop="1">
      <c r="A34" s="37" t="s">
        <v>60</v>
      </c>
      <c r="B34" s="32">
        <v>2260</v>
      </c>
      <c r="C34" s="32">
        <v>140</v>
      </c>
      <c r="D34" s="143">
        <v>0</v>
      </c>
      <c r="E34" s="142">
        <v>0</v>
      </c>
      <c r="F34" s="143">
        <v>0</v>
      </c>
      <c r="G34" s="143">
        <v>0</v>
      </c>
      <c r="H34" s="143">
        <v>0</v>
      </c>
      <c r="I34" s="134">
        <f t="shared" si="0"/>
        <v>0</v>
      </c>
      <c r="J34" s="6"/>
      <c r="K34" s="6"/>
    </row>
    <row r="35" spans="1:11" ht="17.25" thickBot="1" thickTop="1">
      <c r="A35" s="37" t="s">
        <v>61</v>
      </c>
      <c r="B35" s="32">
        <v>2270</v>
      </c>
      <c r="C35" s="32">
        <v>150</v>
      </c>
      <c r="D35" s="142">
        <f>SUM(D36:D41)</f>
        <v>339237</v>
      </c>
      <c r="E35" s="143">
        <v>0</v>
      </c>
      <c r="F35" s="142">
        <f>SUM(F36:F41)</f>
        <v>0</v>
      </c>
      <c r="G35" s="142">
        <f>SUM(G36:G41)</f>
        <v>93126</v>
      </c>
      <c r="H35" s="142">
        <f>G35</f>
        <v>93126</v>
      </c>
      <c r="I35" s="134">
        <v>0</v>
      </c>
      <c r="J35" s="6"/>
      <c r="K35" s="6"/>
    </row>
    <row r="36" spans="1:11" ht="17.25" thickBot="1" thickTop="1">
      <c r="A36" s="34" t="s">
        <v>62</v>
      </c>
      <c r="B36" s="15">
        <v>2271</v>
      </c>
      <c r="C36" s="15">
        <v>160</v>
      </c>
      <c r="D36" s="144">
        <v>0</v>
      </c>
      <c r="E36" s="145">
        <v>0</v>
      </c>
      <c r="F36" s="144">
        <v>0</v>
      </c>
      <c r="G36" s="144">
        <v>0</v>
      </c>
      <c r="H36" s="144">
        <f>G36</f>
        <v>0</v>
      </c>
      <c r="I36" s="137">
        <f t="shared" si="0"/>
        <v>0</v>
      </c>
      <c r="J36" s="6"/>
      <c r="K36" s="6"/>
    </row>
    <row r="37" spans="1:11" ht="17.25" thickBot="1" thickTop="1">
      <c r="A37" s="34" t="s">
        <v>63</v>
      </c>
      <c r="B37" s="15">
        <v>2272</v>
      </c>
      <c r="C37" s="15">
        <v>170</v>
      </c>
      <c r="D37" s="144">
        <v>1465</v>
      </c>
      <c r="E37" s="145">
        <v>0</v>
      </c>
      <c r="F37" s="144">
        <v>0</v>
      </c>
      <c r="G37" s="144">
        <v>1030</v>
      </c>
      <c r="H37" s="144">
        <f>G37</f>
        <v>1030</v>
      </c>
      <c r="I37" s="137">
        <f t="shared" si="0"/>
        <v>0</v>
      </c>
      <c r="J37" s="6"/>
      <c r="K37" s="6"/>
    </row>
    <row r="38" spans="1:11" ht="17.25" thickBot="1" thickTop="1">
      <c r="A38" s="34" t="s">
        <v>64</v>
      </c>
      <c r="B38" s="15">
        <v>2273</v>
      </c>
      <c r="C38" s="15">
        <v>180</v>
      </c>
      <c r="D38" s="144">
        <v>76916</v>
      </c>
      <c r="E38" s="145">
        <v>0</v>
      </c>
      <c r="F38" s="144">
        <v>0</v>
      </c>
      <c r="G38" s="144">
        <v>45094</v>
      </c>
      <c r="H38" s="144">
        <f>G38</f>
        <v>45094</v>
      </c>
      <c r="I38" s="137">
        <v>0</v>
      </c>
      <c r="J38" s="6"/>
      <c r="K38" s="6"/>
    </row>
    <row r="39" spans="1:11" ht="17.25" thickBot="1" thickTop="1">
      <c r="A39" s="34" t="s">
        <v>65</v>
      </c>
      <c r="B39" s="15">
        <v>2274</v>
      </c>
      <c r="C39" s="15">
        <v>190</v>
      </c>
      <c r="D39" s="144">
        <v>0</v>
      </c>
      <c r="E39" s="145">
        <v>0</v>
      </c>
      <c r="F39" s="144">
        <v>0</v>
      </c>
      <c r="G39" s="144">
        <v>0</v>
      </c>
      <c r="H39" s="144">
        <v>0</v>
      </c>
      <c r="I39" s="137">
        <f t="shared" si="0"/>
        <v>0</v>
      </c>
      <c r="J39" s="6"/>
      <c r="K39" s="6"/>
    </row>
    <row r="40" spans="1:11" ht="17.25" thickBot="1" thickTop="1">
      <c r="A40" s="34" t="s">
        <v>66</v>
      </c>
      <c r="B40" s="15">
        <v>2275</v>
      </c>
      <c r="C40" s="15">
        <v>200</v>
      </c>
      <c r="D40" s="144">
        <v>260856</v>
      </c>
      <c r="E40" s="145">
        <v>0</v>
      </c>
      <c r="F40" s="144">
        <v>0</v>
      </c>
      <c r="G40" s="144">
        <v>47002</v>
      </c>
      <c r="H40" s="144">
        <f>G40</f>
        <v>47002</v>
      </c>
      <c r="I40" s="137">
        <f t="shared" si="0"/>
        <v>0</v>
      </c>
      <c r="J40" s="6"/>
      <c r="K40" s="6"/>
    </row>
    <row r="41" spans="1:11" ht="14.25" thickBot="1" thickTop="1">
      <c r="A41" s="34" t="s">
        <v>67</v>
      </c>
      <c r="B41" s="15">
        <v>2276</v>
      </c>
      <c r="C41" s="15">
        <v>210</v>
      </c>
      <c r="D41" s="135">
        <v>0</v>
      </c>
      <c r="E41" s="136">
        <v>0</v>
      </c>
      <c r="F41" s="135">
        <v>0</v>
      </c>
      <c r="G41" s="135">
        <v>0</v>
      </c>
      <c r="H41" s="135">
        <v>0</v>
      </c>
      <c r="I41" s="137">
        <f>F41+G41-H41</f>
        <v>0</v>
      </c>
      <c r="J41" s="6"/>
      <c r="K41" s="6"/>
    </row>
    <row r="42" spans="1:11" ht="15" customHeight="1" thickBot="1" thickTop="1">
      <c r="A42" s="37" t="s">
        <v>68</v>
      </c>
      <c r="B42" s="32">
        <v>2280</v>
      </c>
      <c r="C42" s="32">
        <v>220</v>
      </c>
      <c r="D42" s="102">
        <f>SUM(D43:D44)</f>
        <v>0</v>
      </c>
      <c r="E42" s="102">
        <v>0</v>
      </c>
      <c r="F42" s="102">
        <f>SUM(F43:F44)</f>
        <v>0</v>
      </c>
      <c r="G42" s="102">
        <f>SUM(G43:G44)</f>
        <v>0</v>
      </c>
      <c r="H42" s="102">
        <f>SUM(H43:H44)</f>
        <v>0</v>
      </c>
      <c r="I42" s="33">
        <f t="shared" si="0"/>
        <v>0</v>
      </c>
      <c r="J42" s="6"/>
      <c r="K42" s="6"/>
    </row>
    <row r="43" spans="1:11" ht="14.25" thickBot="1" thickTop="1">
      <c r="A43" s="83" t="s">
        <v>69</v>
      </c>
      <c r="B43" s="15">
        <v>2281</v>
      </c>
      <c r="C43" s="15">
        <v>230</v>
      </c>
      <c r="D43" s="105">
        <v>0</v>
      </c>
      <c r="E43" s="105">
        <v>0</v>
      </c>
      <c r="F43" s="105">
        <v>0</v>
      </c>
      <c r="G43" s="105">
        <v>0</v>
      </c>
      <c r="H43" s="105">
        <v>0</v>
      </c>
      <c r="I43" s="76">
        <f t="shared" si="0"/>
        <v>0</v>
      </c>
      <c r="J43" s="6"/>
      <c r="K43" s="6"/>
    </row>
    <row r="44" spans="1:11" ht="14.25" thickBot="1" thickTop="1">
      <c r="A44" s="84" t="s">
        <v>70</v>
      </c>
      <c r="B44" s="15">
        <v>2282</v>
      </c>
      <c r="C44" s="15">
        <v>240</v>
      </c>
      <c r="D44" s="105">
        <v>0</v>
      </c>
      <c r="E44" s="105">
        <v>0</v>
      </c>
      <c r="F44" s="105">
        <v>0</v>
      </c>
      <c r="G44" s="105">
        <v>0</v>
      </c>
      <c r="H44" s="105">
        <v>0</v>
      </c>
      <c r="I44" s="76">
        <f t="shared" si="0"/>
        <v>0</v>
      </c>
      <c r="J44" s="6"/>
      <c r="K44" s="6"/>
    </row>
    <row r="45" spans="1:11" ht="14.25" thickBot="1" thickTop="1">
      <c r="A45" s="30" t="s">
        <v>71</v>
      </c>
      <c r="B45" s="18">
        <v>2400</v>
      </c>
      <c r="C45" s="18">
        <v>250</v>
      </c>
      <c r="D45" s="108">
        <f>SUM(D46:D47)</f>
        <v>0</v>
      </c>
      <c r="E45" s="108">
        <f>SUM(E46:E47)</f>
        <v>0</v>
      </c>
      <c r="F45" s="108">
        <f>SUM(F46:F47)</f>
        <v>0</v>
      </c>
      <c r="G45" s="108">
        <f>SUM(G46:G47)</f>
        <v>0</v>
      </c>
      <c r="H45" s="108">
        <f>SUM(H46:H47)</f>
        <v>0</v>
      </c>
      <c r="I45" s="20">
        <f t="shared" si="0"/>
        <v>0</v>
      </c>
      <c r="J45" s="6"/>
      <c r="K45" s="6"/>
    </row>
    <row r="46" spans="1:11" ht="14.25" thickBot="1" thickTop="1">
      <c r="A46" s="43" t="s">
        <v>72</v>
      </c>
      <c r="B46" s="32">
        <v>2410</v>
      </c>
      <c r="C46" s="32">
        <v>260</v>
      </c>
      <c r="D46" s="103">
        <v>0</v>
      </c>
      <c r="E46" s="102">
        <v>0</v>
      </c>
      <c r="F46" s="103">
        <v>0</v>
      </c>
      <c r="G46" s="103">
        <v>0</v>
      </c>
      <c r="H46" s="103">
        <v>0</v>
      </c>
      <c r="I46" s="33">
        <f t="shared" si="0"/>
        <v>0</v>
      </c>
      <c r="J46" s="6"/>
      <c r="K46" s="6"/>
    </row>
    <row r="47" spans="1:11" ht="14.25" thickBot="1" thickTop="1">
      <c r="A47" s="43" t="s">
        <v>73</v>
      </c>
      <c r="B47" s="32">
        <v>2420</v>
      </c>
      <c r="C47" s="32">
        <v>270</v>
      </c>
      <c r="D47" s="103">
        <v>0</v>
      </c>
      <c r="E47" s="102">
        <v>0</v>
      </c>
      <c r="F47" s="103">
        <v>0</v>
      </c>
      <c r="G47" s="103">
        <v>0</v>
      </c>
      <c r="H47" s="103">
        <v>0</v>
      </c>
      <c r="I47" s="33">
        <f t="shared" si="0"/>
        <v>0</v>
      </c>
      <c r="J47" s="6"/>
      <c r="K47" s="6"/>
    </row>
    <row r="48" spans="1:11" ht="14.25" thickBot="1" thickTop="1">
      <c r="A48" s="44" t="s">
        <v>74</v>
      </c>
      <c r="B48" s="18">
        <v>2600</v>
      </c>
      <c r="C48" s="18">
        <v>280</v>
      </c>
      <c r="D48" s="108">
        <f>SUM(D49:D51)</f>
        <v>0</v>
      </c>
      <c r="E48" s="108">
        <f>SUM(E49:E51)</f>
        <v>0</v>
      </c>
      <c r="F48" s="108">
        <f>SUM(F49:F51)</f>
        <v>0</v>
      </c>
      <c r="G48" s="108">
        <f>SUM(G49:G51)</f>
        <v>0</v>
      </c>
      <c r="H48" s="108">
        <f>SUM(H49:H51)</f>
        <v>0</v>
      </c>
      <c r="I48" s="20">
        <f t="shared" si="0"/>
        <v>0</v>
      </c>
      <c r="J48" s="6"/>
      <c r="K48" s="6"/>
    </row>
    <row r="49" spans="1:11" ht="14.25" thickBot="1" thickTop="1">
      <c r="A49" s="37" t="s">
        <v>75</v>
      </c>
      <c r="B49" s="32">
        <v>2610</v>
      </c>
      <c r="C49" s="32">
        <v>290</v>
      </c>
      <c r="D49" s="111">
        <v>0</v>
      </c>
      <c r="E49" s="112">
        <v>0</v>
      </c>
      <c r="F49" s="111">
        <v>0</v>
      </c>
      <c r="G49" s="111">
        <v>0</v>
      </c>
      <c r="H49" s="111">
        <v>0</v>
      </c>
      <c r="I49" s="33">
        <f t="shared" si="0"/>
        <v>0</v>
      </c>
      <c r="J49" s="6"/>
      <c r="K49" s="6"/>
    </row>
    <row r="50" spans="1:11" ht="14.25" thickBot="1" thickTop="1">
      <c r="A50" s="37" t="s">
        <v>76</v>
      </c>
      <c r="B50" s="32">
        <v>2620</v>
      </c>
      <c r="C50" s="32">
        <v>300</v>
      </c>
      <c r="D50" s="111">
        <v>0</v>
      </c>
      <c r="E50" s="112">
        <v>0</v>
      </c>
      <c r="F50" s="111">
        <v>0</v>
      </c>
      <c r="G50" s="111">
        <v>0</v>
      </c>
      <c r="H50" s="111">
        <v>0</v>
      </c>
      <c r="I50" s="33">
        <f t="shared" si="0"/>
        <v>0</v>
      </c>
      <c r="J50" s="6"/>
      <c r="K50" s="6"/>
    </row>
    <row r="51" spans="1:11" ht="14.25" thickBot="1" thickTop="1">
      <c r="A51" s="43" t="s">
        <v>77</v>
      </c>
      <c r="B51" s="32">
        <v>2630</v>
      </c>
      <c r="C51" s="32">
        <v>310</v>
      </c>
      <c r="D51" s="111">
        <v>0</v>
      </c>
      <c r="E51" s="112">
        <v>0</v>
      </c>
      <c r="F51" s="111">
        <v>0</v>
      </c>
      <c r="G51" s="111">
        <v>0</v>
      </c>
      <c r="H51" s="111">
        <v>0</v>
      </c>
      <c r="I51" s="33">
        <f t="shared" si="0"/>
        <v>0</v>
      </c>
      <c r="J51" s="6"/>
      <c r="K51" s="6"/>
    </row>
    <row r="52" spans="1:11" ht="14.25" thickBot="1" thickTop="1">
      <c r="A52" s="39" t="s">
        <v>78</v>
      </c>
      <c r="B52" s="18">
        <v>2700</v>
      </c>
      <c r="C52" s="18">
        <v>320</v>
      </c>
      <c r="D52" s="113">
        <f>SUM(D53:D55)</f>
        <v>0</v>
      </c>
      <c r="E52" s="114">
        <v>0</v>
      </c>
      <c r="F52" s="113">
        <f>SUM(F53:F55)</f>
        <v>0</v>
      </c>
      <c r="G52" s="113">
        <f>SUM(G53:G55)</f>
        <v>0</v>
      </c>
      <c r="H52" s="113">
        <f>SUM(H53:H55)</f>
        <v>0</v>
      </c>
      <c r="I52" s="20">
        <f t="shared" si="0"/>
        <v>0</v>
      </c>
      <c r="J52" s="6"/>
      <c r="K52" s="6"/>
    </row>
    <row r="53" spans="1:11" ht="14.25" thickBot="1" thickTop="1">
      <c r="A53" s="37" t="s">
        <v>79</v>
      </c>
      <c r="B53" s="32">
        <v>2710</v>
      </c>
      <c r="C53" s="32">
        <v>330</v>
      </c>
      <c r="D53" s="111">
        <v>0</v>
      </c>
      <c r="E53" s="112">
        <v>0</v>
      </c>
      <c r="F53" s="111">
        <v>0</v>
      </c>
      <c r="G53" s="111">
        <v>0</v>
      </c>
      <c r="H53" s="111">
        <v>0</v>
      </c>
      <c r="I53" s="33">
        <f t="shared" si="0"/>
        <v>0</v>
      </c>
      <c r="J53" s="6"/>
      <c r="K53" s="6"/>
    </row>
    <row r="54" spans="1:11" ht="14.25" thickBot="1" thickTop="1">
      <c r="A54" s="37" t="s">
        <v>80</v>
      </c>
      <c r="B54" s="32">
        <v>2720</v>
      </c>
      <c r="C54" s="32">
        <v>340</v>
      </c>
      <c r="D54" s="111">
        <v>0</v>
      </c>
      <c r="E54" s="112">
        <v>0</v>
      </c>
      <c r="F54" s="111">
        <v>0</v>
      </c>
      <c r="G54" s="111">
        <v>0</v>
      </c>
      <c r="H54" s="111">
        <v>0</v>
      </c>
      <c r="I54" s="33">
        <f t="shared" si="0"/>
        <v>0</v>
      </c>
      <c r="J54" s="6"/>
      <c r="K54" s="6"/>
    </row>
    <row r="55" spans="1:11" ht="14.25" thickBot="1" thickTop="1">
      <c r="A55" s="37" t="s">
        <v>81</v>
      </c>
      <c r="B55" s="32">
        <v>2730</v>
      </c>
      <c r="C55" s="32">
        <v>350</v>
      </c>
      <c r="D55" s="111">
        <v>0</v>
      </c>
      <c r="E55" s="112">
        <v>0</v>
      </c>
      <c r="F55" s="111">
        <v>0</v>
      </c>
      <c r="G55" s="111">
        <v>0</v>
      </c>
      <c r="H55" s="111">
        <v>0</v>
      </c>
      <c r="I55" s="33">
        <f t="shared" si="0"/>
        <v>0</v>
      </c>
      <c r="J55" s="6"/>
      <c r="K55" s="6"/>
    </row>
    <row r="56" spans="1:11" ht="14.25" thickBot="1" thickTop="1">
      <c r="A56" s="39" t="s">
        <v>82</v>
      </c>
      <c r="B56" s="18">
        <v>2800</v>
      </c>
      <c r="C56" s="18">
        <v>360</v>
      </c>
      <c r="D56" s="114">
        <v>0</v>
      </c>
      <c r="E56" s="113">
        <v>0</v>
      </c>
      <c r="F56" s="114">
        <v>0</v>
      </c>
      <c r="G56" s="114">
        <v>0</v>
      </c>
      <c r="H56" s="114">
        <v>0</v>
      </c>
      <c r="I56" s="20">
        <f t="shared" si="0"/>
        <v>0</v>
      </c>
      <c r="J56" s="6"/>
      <c r="K56" s="6"/>
    </row>
    <row r="57" spans="1:11" ht="14.25" thickBot="1" thickTop="1">
      <c r="A57" s="18" t="s">
        <v>83</v>
      </c>
      <c r="B57" s="18">
        <v>3000</v>
      </c>
      <c r="C57" s="18">
        <v>370</v>
      </c>
      <c r="D57" s="113">
        <f>D58+D72</f>
        <v>0</v>
      </c>
      <c r="E57" s="113">
        <f>E58+E72</f>
        <v>0</v>
      </c>
      <c r="F57" s="113">
        <f>F58+F72</f>
        <v>0</v>
      </c>
      <c r="G57" s="113">
        <f>G58+G72</f>
        <v>0</v>
      </c>
      <c r="H57" s="113">
        <f>H58+H72</f>
        <v>0</v>
      </c>
      <c r="I57" s="20">
        <f t="shared" si="0"/>
        <v>0</v>
      </c>
      <c r="J57" s="6"/>
      <c r="K57" s="6"/>
    </row>
    <row r="58" spans="1:11" ht="14.25" thickBot="1" thickTop="1">
      <c r="A58" s="30" t="s">
        <v>84</v>
      </c>
      <c r="B58" s="18">
        <v>3100</v>
      </c>
      <c r="C58" s="18">
        <v>380</v>
      </c>
      <c r="D58" s="113">
        <f>D59+D60+D63+D66+D70+D71</f>
        <v>0</v>
      </c>
      <c r="E58" s="113">
        <f>E59+E60+E63+E66+E70+E71</f>
        <v>0</v>
      </c>
      <c r="F58" s="113">
        <f>F59+F60+F63+F66+F70+F71</f>
        <v>0</v>
      </c>
      <c r="G58" s="113">
        <f>G59+G60+G63+G66+G70+G71</f>
        <v>0</v>
      </c>
      <c r="H58" s="113">
        <f>H59+H60+H63+H66+H70+H71</f>
        <v>0</v>
      </c>
      <c r="I58" s="20">
        <f t="shared" si="0"/>
        <v>0</v>
      </c>
      <c r="J58" s="6"/>
      <c r="K58" s="6"/>
    </row>
    <row r="59" spans="1:11" ht="14.25" thickBot="1" thickTop="1">
      <c r="A59" s="37" t="s">
        <v>85</v>
      </c>
      <c r="B59" s="32">
        <v>3110</v>
      </c>
      <c r="C59" s="32">
        <v>390</v>
      </c>
      <c r="D59" s="111">
        <v>0</v>
      </c>
      <c r="E59" s="112">
        <v>0</v>
      </c>
      <c r="F59" s="111">
        <v>0</v>
      </c>
      <c r="G59" s="111">
        <v>0</v>
      </c>
      <c r="H59" s="111">
        <v>0</v>
      </c>
      <c r="I59" s="33">
        <f t="shared" si="0"/>
        <v>0</v>
      </c>
      <c r="J59" s="6"/>
      <c r="K59" s="6"/>
    </row>
    <row r="60" spans="1:11" ht="14.25" thickBot="1" thickTop="1">
      <c r="A60" s="43" t="s">
        <v>86</v>
      </c>
      <c r="B60" s="32">
        <v>3120</v>
      </c>
      <c r="C60" s="32">
        <v>400</v>
      </c>
      <c r="D60" s="119">
        <f>SUM(D61:D62)</f>
        <v>0</v>
      </c>
      <c r="E60" s="119">
        <f>SUM(E61:E62)</f>
        <v>0</v>
      </c>
      <c r="F60" s="119">
        <f>SUM(F61:F62)</f>
        <v>0</v>
      </c>
      <c r="G60" s="119">
        <f>SUM(G61:G62)</f>
        <v>0</v>
      </c>
      <c r="H60" s="119">
        <f>SUM(H61:H62)</f>
        <v>0</v>
      </c>
      <c r="I60" s="33">
        <f t="shared" si="0"/>
        <v>0</v>
      </c>
      <c r="J60" s="6"/>
      <c r="K60" s="6"/>
    </row>
    <row r="61" spans="1:11" ht="14.25" thickBot="1" thickTop="1">
      <c r="A61" s="34" t="s">
        <v>87</v>
      </c>
      <c r="B61" s="15">
        <v>3121</v>
      </c>
      <c r="C61" s="15">
        <v>410</v>
      </c>
      <c r="D61" s="120">
        <v>0</v>
      </c>
      <c r="E61" s="121">
        <v>0</v>
      </c>
      <c r="F61" s="120">
        <v>0</v>
      </c>
      <c r="G61" s="120">
        <v>0</v>
      </c>
      <c r="H61" s="120">
        <v>0</v>
      </c>
      <c r="I61" s="76">
        <f t="shared" si="0"/>
        <v>0</v>
      </c>
      <c r="J61" s="6"/>
      <c r="K61" s="6"/>
    </row>
    <row r="62" spans="1:11" ht="14.25" thickBot="1" thickTop="1">
      <c r="A62" s="34" t="s">
        <v>88</v>
      </c>
      <c r="B62" s="15">
        <v>3122</v>
      </c>
      <c r="C62" s="15">
        <v>420</v>
      </c>
      <c r="D62" s="120">
        <v>0</v>
      </c>
      <c r="E62" s="121">
        <v>0</v>
      </c>
      <c r="F62" s="120">
        <v>0</v>
      </c>
      <c r="G62" s="120">
        <v>0</v>
      </c>
      <c r="H62" s="120">
        <v>0</v>
      </c>
      <c r="I62" s="76">
        <f t="shared" si="0"/>
        <v>0</v>
      </c>
      <c r="J62" s="6"/>
      <c r="K62" s="6"/>
    </row>
    <row r="63" spans="1:11" ht="14.25" thickBot="1" thickTop="1">
      <c r="A63" s="31" t="s">
        <v>89</v>
      </c>
      <c r="B63" s="32">
        <v>3130</v>
      </c>
      <c r="C63" s="32">
        <v>430</v>
      </c>
      <c r="D63" s="112">
        <f>SUM(D64:D65)</f>
        <v>0</v>
      </c>
      <c r="E63" s="112">
        <f>SUM(E64:E65)</f>
        <v>0</v>
      </c>
      <c r="F63" s="112">
        <f>SUM(F64:F65)</f>
        <v>0</v>
      </c>
      <c r="G63" s="112">
        <f>SUM(G64:G65)</f>
        <v>0</v>
      </c>
      <c r="H63" s="112">
        <f>SUM(H64:H65)</f>
        <v>0</v>
      </c>
      <c r="I63" s="138">
        <f t="shared" si="0"/>
        <v>0</v>
      </c>
      <c r="J63" s="6"/>
      <c r="K63" s="6"/>
    </row>
    <row r="64" spans="1:11" ht="14.25" thickBot="1" thickTop="1">
      <c r="A64" s="34" t="s">
        <v>90</v>
      </c>
      <c r="B64" s="15">
        <v>3131</v>
      </c>
      <c r="C64" s="15">
        <v>440</v>
      </c>
      <c r="D64" s="120">
        <v>0</v>
      </c>
      <c r="E64" s="121">
        <v>0</v>
      </c>
      <c r="F64" s="120">
        <v>0</v>
      </c>
      <c r="G64" s="120">
        <v>0</v>
      </c>
      <c r="H64" s="120">
        <v>0</v>
      </c>
      <c r="I64" s="76">
        <f t="shared" si="0"/>
        <v>0</v>
      </c>
      <c r="J64" s="6"/>
      <c r="K64" s="6"/>
    </row>
    <row r="65" spans="1:11" ht="14.25" thickBot="1" thickTop="1">
      <c r="A65" s="34" t="s">
        <v>91</v>
      </c>
      <c r="B65" s="15">
        <v>3132</v>
      </c>
      <c r="C65" s="15">
        <v>450</v>
      </c>
      <c r="D65" s="120">
        <v>0</v>
      </c>
      <c r="E65" s="121">
        <v>0</v>
      </c>
      <c r="F65" s="120">
        <v>0</v>
      </c>
      <c r="G65" s="120">
        <v>0</v>
      </c>
      <c r="H65" s="120">
        <v>0</v>
      </c>
      <c r="I65" s="76">
        <f t="shared" si="0"/>
        <v>0</v>
      </c>
      <c r="J65" s="6"/>
      <c r="K65" s="6"/>
    </row>
    <row r="66" spans="1:11" ht="14.25" thickBot="1" thickTop="1">
      <c r="A66" s="31" t="s">
        <v>92</v>
      </c>
      <c r="B66" s="32">
        <v>3140</v>
      </c>
      <c r="C66" s="32">
        <v>460</v>
      </c>
      <c r="D66" s="112">
        <f>SUM(D67:D69)</f>
        <v>0</v>
      </c>
      <c r="E66" s="112">
        <f>SUM(E67:E69)</f>
        <v>0</v>
      </c>
      <c r="F66" s="112">
        <f>SUM(F67:F69)</f>
        <v>0</v>
      </c>
      <c r="G66" s="112">
        <f>SUM(G67:G69)</f>
        <v>0</v>
      </c>
      <c r="H66" s="112">
        <f>SUM(H67:H69)</f>
        <v>0</v>
      </c>
      <c r="I66" s="138">
        <f t="shared" si="0"/>
        <v>0</v>
      </c>
      <c r="J66" s="6"/>
      <c r="K66" s="6"/>
    </row>
    <row r="67" spans="1:11" ht="14.25" thickBot="1" thickTop="1">
      <c r="A67" s="50" t="s">
        <v>93</v>
      </c>
      <c r="B67" s="15">
        <v>3141</v>
      </c>
      <c r="C67" s="15">
        <v>470</v>
      </c>
      <c r="D67" s="120">
        <v>0</v>
      </c>
      <c r="E67" s="121">
        <v>0</v>
      </c>
      <c r="F67" s="120">
        <v>0</v>
      </c>
      <c r="G67" s="120">
        <v>0</v>
      </c>
      <c r="H67" s="120">
        <v>0</v>
      </c>
      <c r="I67" s="76">
        <f t="shared" si="0"/>
        <v>0</v>
      </c>
      <c r="J67" s="6"/>
      <c r="K67" s="6"/>
    </row>
    <row r="68" spans="1:11" ht="14.25" thickBot="1" thickTop="1">
      <c r="A68" s="50" t="s">
        <v>94</v>
      </c>
      <c r="B68" s="15">
        <v>3142</v>
      </c>
      <c r="C68" s="15">
        <v>480</v>
      </c>
      <c r="D68" s="120">
        <v>0</v>
      </c>
      <c r="E68" s="121">
        <v>0</v>
      </c>
      <c r="F68" s="120">
        <v>0</v>
      </c>
      <c r="G68" s="120">
        <v>0</v>
      </c>
      <c r="H68" s="120">
        <v>0</v>
      </c>
      <c r="I68" s="76">
        <f t="shared" si="0"/>
        <v>0</v>
      </c>
      <c r="J68" s="6"/>
      <c r="K68" s="6"/>
    </row>
    <row r="69" spans="1:11" ht="14.25" thickBot="1" thickTop="1">
      <c r="A69" s="50" t="s">
        <v>95</v>
      </c>
      <c r="B69" s="15">
        <v>3143</v>
      </c>
      <c r="C69" s="15">
        <v>490</v>
      </c>
      <c r="D69" s="120">
        <v>0</v>
      </c>
      <c r="E69" s="121">
        <v>0</v>
      </c>
      <c r="F69" s="120">
        <v>0</v>
      </c>
      <c r="G69" s="120">
        <v>0</v>
      </c>
      <c r="H69" s="120">
        <v>0</v>
      </c>
      <c r="I69" s="76">
        <f t="shared" si="0"/>
        <v>0</v>
      </c>
      <c r="J69" s="6"/>
      <c r="K69" s="6"/>
    </row>
    <row r="70" spans="1:11" ht="14.25" thickBot="1" thickTop="1">
      <c r="A70" s="31" t="s">
        <v>96</v>
      </c>
      <c r="B70" s="32">
        <v>3150</v>
      </c>
      <c r="C70" s="32">
        <v>500</v>
      </c>
      <c r="D70" s="111">
        <v>0</v>
      </c>
      <c r="E70" s="112">
        <v>0</v>
      </c>
      <c r="F70" s="111">
        <v>0</v>
      </c>
      <c r="G70" s="111">
        <v>0</v>
      </c>
      <c r="H70" s="111">
        <v>0</v>
      </c>
      <c r="I70" s="138">
        <f t="shared" si="0"/>
        <v>0</v>
      </c>
      <c r="J70" s="6"/>
      <c r="K70" s="6"/>
    </row>
    <row r="71" spans="1:11" ht="14.25" thickBot="1" thickTop="1">
      <c r="A71" s="31" t="s">
        <v>97</v>
      </c>
      <c r="B71" s="32">
        <v>3160</v>
      </c>
      <c r="C71" s="32">
        <v>510</v>
      </c>
      <c r="D71" s="111">
        <v>0</v>
      </c>
      <c r="E71" s="112">
        <v>0</v>
      </c>
      <c r="F71" s="111">
        <v>0</v>
      </c>
      <c r="G71" s="111">
        <v>0</v>
      </c>
      <c r="H71" s="111">
        <v>0</v>
      </c>
      <c r="I71" s="138">
        <f t="shared" si="0"/>
        <v>0</v>
      </c>
      <c r="J71" s="6"/>
      <c r="K71" s="6"/>
    </row>
    <row r="72" spans="1:11" ht="14.25" thickBot="1" thickTop="1">
      <c r="A72" s="30" t="s">
        <v>98</v>
      </c>
      <c r="B72" s="18">
        <v>3200</v>
      </c>
      <c r="C72" s="18">
        <v>520</v>
      </c>
      <c r="D72" s="113">
        <f>SUM(D73:D76)</f>
        <v>0</v>
      </c>
      <c r="E72" s="113">
        <f>SUM(E73:E76)</f>
        <v>0</v>
      </c>
      <c r="F72" s="113">
        <f>SUM(F73:F76)</f>
        <v>0</v>
      </c>
      <c r="G72" s="113">
        <f>SUM(G73:G76)</f>
        <v>0</v>
      </c>
      <c r="H72" s="113">
        <f>SUM(H73:H76)</f>
        <v>0</v>
      </c>
      <c r="I72" s="20">
        <f t="shared" si="0"/>
        <v>0</v>
      </c>
      <c r="J72" s="6"/>
      <c r="K72" s="6"/>
    </row>
    <row r="73" spans="1:11" ht="14.25" thickBot="1" thickTop="1">
      <c r="A73" s="37" t="s">
        <v>99</v>
      </c>
      <c r="B73" s="32">
        <v>3210</v>
      </c>
      <c r="C73" s="32">
        <v>530</v>
      </c>
      <c r="D73" s="124">
        <v>0</v>
      </c>
      <c r="E73" s="125">
        <v>0</v>
      </c>
      <c r="F73" s="124">
        <v>0</v>
      </c>
      <c r="G73" s="124">
        <v>0</v>
      </c>
      <c r="H73" s="124">
        <v>0</v>
      </c>
      <c r="I73" s="138">
        <f t="shared" si="0"/>
        <v>0</v>
      </c>
      <c r="J73" s="6"/>
      <c r="K73" s="6"/>
    </row>
    <row r="74" spans="1:11" ht="14.25" thickBot="1" thickTop="1">
      <c r="A74" s="37" t="s">
        <v>100</v>
      </c>
      <c r="B74" s="32">
        <v>3220</v>
      </c>
      <c r="C74" s="32">
        <v>540</v>
      </c>
      <c r="D74" s="124">
        <v>0</v>
      </c>
      <c r="E74" s="125">
        <v>0</v>
      </c>
      <c r="F74" s="124">
        <v>0</v>
      </c>
      <c r="G74" s="124">
        <v>0</v>
      </c>
      <c r="H74" s="124">
        <v>0</v>
      </c>
      <c r="I74" s="138">
        <f t="shared" si="0"/>
        <v>0</v>
      </c>
      <c r="J74" s="6"/>
      <c r="K74" s="6"/>
    </row>
    <row r="75" spans="1:11" ht="14.25" thickBot="1" thickTop="1">
      <c r="A75" s="31" t="s">
        <v>101</v>
      </c>
      <c r="B75" s="32">
        <v>3230</v>
      </c>
      <c r="C75" s="32">
        <v>550</v>
      </c>
      <c r="D75" s="124">
        <v>0</v>
      </c>
      <c r="E75" s="125">
        <v>0</v>
      </c>
      <c r="F75" s="124">
        <v>0</v>
      </c>
      <c r="G75" s="124">
        <v>0</v>
      </c>
      <c r="H75" s="124">
        <v>0</v>
      </c>
      <c r="I75" s="138">
        <f t="shared" si="0"/>
        <v>0</v>
      </c>
      <c r="J75" s="6"/>
      <c r="K75" s="6"/>
    </row>
    <row r="76" spans="1:11" ht="14.25" thickBot="1" thickTop="1">
      <c r="A76" s="37" t="s">
        <v>102</v>
      </c>
      <c r="B76" s="32">
        <v>3240</v>
      </c>
      <c r="C76" s="32">
        <v>560</v>
      </c>
      <c r="D76" s="111">
        <v>0</v>
      </c>
      <c r="E76" s="112">
        <v>0</v>
      </c>
      <c r="F76" s="111">
        <v>0</v>
      </c>
      <c r="G76" s="111">
        <v>0</v>
      </c>
      <c r="H76" s="111">
        <v>0</v>
      </c>
      <c r="I76" s="138">
        <f t="shared" si="0"/>
        <v>0</v>
      </c>
      <c r="J76" s="6"/>
      <c r="K76" s="6"/>
    </row>
    <row r="77" spans="1:11" ht="14.25" thickBot="1" thickTop="1">
      <c r="A77" s="18" t="s">
        <v>104</v>
      </c>
      <c r="B77" s="18">
        <v>4100</v>
      </c>
      <c r="C77" s="18">
        <v>570</v>
      </c>
      <c r="D77" s="125">
        <f>SUM(D78)</f>
        <v>0</v>
      </c>
      <c r="E77" s="125">
        <f>SUM(E78)</f>
        <v>0</v>
      </c>
      <c r="F77" s="125">
        <f>SUM(F78)</f>
        <v>0</v>
      </c>
      <c r="G77" s="125">
        <f>SUM(G78)</f>
        <v>0</v>
      </c>
      <c r="H77" s="125">
        <f>SUM(H78)</f>
        <v>0</v>
      </c>
      <c r="I77" s="20">
        <f t="shared" si="0"/>
        <v>0</v>
      </c>
      <c r="J77" s="6"/>
      <c r="K77" s="6"/>
    </row>
    <row r="78" spans="1:11" ht="14.25" thickBot="1" thickTop="1">
      <c r="A78" s="31" t="s">
        <v>105</v>
      </c>
      <c r="B78" s="32">
        <v>4110</v>
      </c>
      <c r="C78" s="32">
        <v>580</v>
      </c>
      <c r="D78" s="112">
        <f>SUM(D79:D81)</f>
        <v>0</v>
      </c>
      <c r="E78" s="112">
        <f>SUM(E79:E81)</f>
        <v>0</v>
      </c>
      <c r="F78" s="112">
        <f>SUM(F79:F81)</f>
        <v>0</v>
      </c>
      <c r="G78" s="112">
        <f>SUM(G79:G81)</f>
        <v>0</v>
      </c>
      <c r="H78" s="112">
        <f>SUM(H79:H81)</f>
        <v>0</v>
      </c>
      <c r="I78" s="138">
        <f t="shared" si="0"/>
        <v>0</v>
      </c>
      <c r="J78" s="6"/>
      <c r="K78" s="6"/>
    </row>
    <row r="79" spans="1:11" ht="14.25" thickBot="1" thickTop="1">
      <c r="A79" s="34" t="s">
        <v>106</v>
      </c>
      <c r="B79" s="15">
        <v>4111</v>
      </c>
      <c r="C79" s="15">
        <v>590</v>
      </c>
      <c r="D79" s="111">
        <v>0</v>
      </c>
      <c r="E79" s="112">
        <v>0</v>
      </c>
      <c r="F79" s="111">
        <v>0</v>
      </c>
      <c r="G79" s="111">
        <v>0</v>
      </c>
      <c r="H79" s="111">
        <v>0</v>
      </c>
      <c r="I79" s="76">
        <f t="shared" si="0"/>
        <v>0</v>
      </c>
      <c r="J79" s="6"/>
      <c r="K79" s="6"/>
    </row>
    <row r="80" spans="1:11" ht="14.25" thickBot="1" thickTop="1">
      <c r="A80" s="34" t="s">
        <v>107</v>
      </c>
      <c r="B80" s="15">
        <v>4112</v>
      </c>
      <c r="C80" s="15">
        <v>600</v>
      </c>
      <c r="D80" s="111">
        <v>0</v>
      </c>
      <c r="E80" s="112">
        <v>0</v>
      </c>
      <c r="F80" s="111">
        <v>0</v>
      </c>
      <c r="G80" s="111">
        <v>0</v>
      </c>
      <c r="H80" s="111">
        <v>0</v>
      </c>
      <c r="I80" s="76">
        <f t="shared" si="0"/>
        <v>0</v>
      </c>
      <c r="J80" s="6"/>
      <c r="K80" s="6"/>
    </row>
    <row r="81" spans="1:11" ht="14.25" thickBot="1" thickTop="1">
      <c r="A81" s="126" t="s">
        <v>108</v>
      </c>
      <c r="B81" s="15">
        <v>4113</v>
      </c>
      <c r="C81" s="15">
        <v>610</v>
      </c>
      <c r="D81" s="120">
        <v>0</v>
      </c>
      <c r="E81" s="121">
        <v>0</v>
      </c>
      <c r="F81" s="120">
        <v>0</v>
      </c>
      <c r="G81" s="120">
        <v>0</v>
      </c>
      <c r="H81" s="120">
        <v>0</v>
      </c>
      <c r="I81" s="76">
        <f t="shared" si="0"/>
        <v>0</v>
      </c>
      <c r="J81" s="6"/>
      <c r="K81" s="6"/>
    </row>
    <row r="82" spans="1:11" ht="14.25" thickBot="1" thickTop="1">
      <c r="A82" s="18" t="s">
        <v>109</v>
      </c>
      <c r="B82" s="18">
        <v>4200</v>
      </c>
      <c r="C82" s="18">
        <v>620</v>
      </c>
      <c r="D82" s="113">
        <f>D83</f>
        <v>0</v>
      </c>
      <c r="E82" s="113">
        <f>E83</f>
        <v>0</v>
      </c>
      <c r="F82" s="113">
        <f>F83</f>
        <v>0</v>
      </c>
      <c r="G82" s="113">
        <f>G83</f>
        <v>0</v>
      </c>
      <c r="H82" s="113">
        <f>H83</f>
        <v>0</v>
      </c>
      <c r="I82" s="20">
        <f t="shared" si="0"/>
        <v>0</v>
      </c>
      <c r="J82" s="6"/>
      <c r="K82" s="6"/>
    </row>
    <row r="83" spans="1:11" ht="14.25" thickBot="1" thickTop="1">
      <c r="A83" s="31" t="s">
        <v>110</v>
      </c>
      <c r="B83" s="32">
        <v>4210</v>
      </c>
      <c r="C83" s="32">
        <v>630</v>
      </c>
      <c r="D83" s="111">
        <v>0</v>
      </c>
      <c r="E83" s="112">
        <v>0</v>
      </c>
      <c r="F83" s="111">
        <v>0</v>
      </c>
      <c r="G83" s="111">
        <v>0</v>
      </c>
      <c r="H83" s="111">
        <v>0</v>
      </c>
      <c r="I83" s="138">
        <f t="shared" si="0"/>
        <v>0</v>
      </c>
      <c r="J83" s="6"/>
      <c r="K83" s="6"/>
    </row>
    <row r="84" spans="1:11" ht="14.25" thickBot="1" thickTop="1">
      <c r="A84" s="34" t="s">
        <v>134</v>
      </c>
      <c r="B84" s="15">
        <v>5000</v>
      </c>
      <c r="C84" s="15">
        <v>640</v>
      </c>
      <c r="D84" s="120" t="s">
        <v>135</v>
      </c>
      <c r="E84" s="120">
        <v>0</v>
      </c>
      <c r="F84" s="127" t="s">
        <v>135</v>
      </c>
      <c r="G84" s="127" t="s">
        <v>135</v>
      </c>
      <c r="H84" s="127" t="s">
        <v>135</v>
      </c>
      <c r="I84" s="76" t="s">
        <v>135</v>
      </c>
      <c r="J84" s="6"/>
      <c r="K84" s="6"/>
    </row>
    <row r="85" spans="1:11" ht="14.25" thickBot="1" thickTop="1">
      <c r="A85" s="34" t="s">
        <v>144</v>
      </c>
      <c r="B85" s="15">
        <v>9000</v>
      </c>
      <c r="C85" s="15">
        <v>650</v>
      </c>
      <c r="D85" s="120">
        <v>0</v>
      </c>
      <c r="E85" s="121">
        <v>0</v>
      </c>
      <c r="F85" s="120">
        <v>0</v>
      </c>
      <c r="G85" s="120">
        <v>0</v>
      </c>
      <c r="H85" s="120">
        <v>0</v>
      </c>
      <c r="I85" s="76">
        <f t="shared" si="0"/>
        <v>0</v>
      </c>
      <c r="J85" s="6"/>
      <c r="K85" s="6"/>
    </row>
    <row r="86" spans="1:11" ht="13.5" thickTop="1">
      <c r="A86" s="66" t="s">
        <v>145</v>
      </c>
      <c r="B86" s="55"/>
      <c r="C86" s="55"/>
      <c r="D86" s="139"/>
      <c r="E86" s="139"/>
      <c r="F86" s="55"/>
      <c r="G86" s="55"/>
      <c r="H86" s="55"/>
      <c r="I86" s="55"/>
      <c r="J86" s="55"/>
      <c r="K86" s="55"/>
    </row>
    <row r="87" spans="1:11" ht="15">
      <c r="A87" s="58" t="s">
        <v>147</v>
      </c>
      <c r="B87" s="1"/>
      <c r="C87" s="58"/>
      <c r="D87" s="156"/>
      <c r="E87" s="156"/>
      <c r="F87" s="58"/>
      <c r="G87" s="157" t="s">
        <v>150</v>
      </c>
      <c r="H87" s="157"/>
      <c r="I87" s="1"/>
      <c r="J87" s="1"/>
      <c r="K87" s="1"/>
    </row>
    <row r="88" spans="1:11" ht="15">
      <c r="A88" s="1"/>
      <c r="B88" s="58"/>
      <c r="C88" s="58"/>
      <c r="D88" s="158" t="s">
        <v>111</v>
      </c>
      <c r="E88" s="158"/>
      <c r="F88" s="58"/>
      <c r="G88" s="159" t="s">
        <v>112</v>
      </c>
      <c r="H88" s="159"/>
      <c r="I88" s="1"/>
      <c r="J88" s="1"/>
      <c r="K88" s="1"/>
    </row>
    <row r="89" spans="1:11" ht="15">
      <c r="A89" s="58" t="str">
        <f>'[1]ЗАПОЛНИТЬ'!F31</f>
        <v>Головний бухгалтер</v>
      </c>
      <c r="B89" s="1"/>
      <c r="C89" s="58"/>
      <c r="D89" s="160"/>
      <c r="E89" s="160"/>
      <c r="F89" s="58"/>
      <c r="G89" s="157" t="str">
        <f>'[1]ЗАПОЛНИТЬ'!F28</f>
        <v>Т.О.Сисоєва</v>
      </c>
      <c r="H89" s="157"/>
      <c r="I89" s="1"/>
      <c r="J89" s="1"/>
      <c r="K89" s="1"/>
    </row>
    <row r="90" spans="1:11" ht="15">
      <c r="A90" s="62" t="str">
        <f>'[1]ЗАПОЛНИТЬ'!C19</f>
        <v>"06"жовтня 2017 року</v>
      </c>
      <c r="B90" s="1"/>
      <c r="C90" s="58"/>
      <c r="D90" s="158" t="s">
        <v>111</v>
      </c>
      <c r="E90" s="158"/>
      <c r="F90" s="1"/>
      <c r="G90" s="159" t="s">
        <v>112</v>
      </c>
      <c r="H90" s="159"/>
      <c r="I90" s="1"/>
      <c r="J90" s="1"/>
      <c r="K90" s="1"/>
    </row>
    <row r="91" spans="1:11" ht="15">
      <c r="A91" s="6"/>
      <c r="B91" s="1"/>
      <c r="C91" s="1"/>
      <c r="D91" s="1"/>
      <c r="E91" s="1"/>
      <c r="F91" s="1"/>
      <c r="G91" s="1"/>
      <c r="H91" s="1"/>
      <c r="I91" s="1"/>
      <c r="J91" s="1"/>
      <c r="K91" s="1"/>
    </row>
  </sheetData>
  <mergeCells count="31">
    <mergeCell ref="G1:I3"/>
    <mergeCell ref="A4:I4"/>
    <mergeCell ref="A5:F5"/>
    <mergeCell ref="A6:I6"/>
    <mergeCell ref="B8:G8"/>
    <mergeCell ref="B9:G9"/>
    <mergeCell ref="B10:G10"/>
    <mergeCell ref="A11:C11"/>
    <mergeCell ref="A12:C12"/>
    <mergeCell ref="E12:I12"/>
    <mergeCell ref="A13:C13"/>
    <mergeCell ref="E13:I13"/>
    <mergeCell ref="A14:C14"/>
    <mergeCell ref="E14:I14"/>
    <mergeCell ref="A17:A19"/>
    <mergeCell ref="B17:B19"/>
    <mergeCell ref="C17:C19"/>
    <mergeCell ref="D17:D19"/>
    <mergeCell ref="E17:E19"/>
    <mergeCell ref="F17:F19"/>
    <mergeCell ref="G17:G19"/>
    <mergeCell ref="H17:H19"/>
    <mergeCell ref="I17:I19"/>
    <mergeCell ref="D87:E87"/>
    <mergeCell ref="G87:H87"/>
    <mergeCell ref="D90:E90"/>
    <mergeCell ref="G90:H90"/>
    <mergeCell ref="D88:E88"/>
    <mergeCell ref="G88:H88"/>
    <mergeCell ref="D89:E89"/>
    <mergeCell ref="G89:H89"/>
  </mergeCells>
  <printOptions/>
  <pageMargins left="0.984251968503937" right="0.1968503937007874" top="0.1968503937007874" bottom="0.1968503937007874" header="0.5118110236220472" footer="0.5118110236220472"/>
  <pageSetup horizontalDpi="600" verticalDpi="600" orientation="landscape" paperSize="9" scale="88"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workbookViewId="0" topLeftCell="A65">
      <selection activeCell="I17" sqref="I17:I19"/>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70" t="s">
        <v>128</v>
      </c>
      <c r="J1" s="170"/>
      <c r="K1" s="170"/>
      <c r="L1" s="170"/>
      <c r="M1" s="170"/>
    </row>
    <row r="2" spans="1:13" ht="15">
      <c r="A2" s="1"/>
      <c r="B2" s="1"/>
      <c r="C2" s="1"/>
      <c r="D2" s="1"/>
      <c r="E2" s="1"/>
      <c r="F2" s="1"/>
      <c r="G2" s="1"/>
      <c r="H2" s="63"/>
      <c r="I2" s="170"/>
      <c r="J2" s="170"/>
      <c r="K2" s="170"/>
      <c r="L2" s="170"/>
      <c r="M2" s="170"/>
    </row>
    <row r="3" spans="1:13" ht="15">
      <c r="A3" s="1"/>
      <c r="B3" s="1"/>
      <c r="C3" s="1"/>
      <c r="D3" s="1"/>
      <c r="E3" s="1"/>
      <c r="F3" s="1"/>
      <c r="G3" s="1"/>
      <c r="H3" s="63"/>
      <c r="I3" s="170"/>
      <c r="J3" s="170"/>
      <c r="K3" s="170"/>
      <c r="L3" s="170"/>
      <c r="M3" s="170"/>
    </row>
    <row r="4" spans="1:13" ht="14.25">
      <c r="A4" s="171" t="s">
        <v>1</v>
      </c>
      <c r="B4" s="171"/>
      <c r="C4" s="171"/>
      <c r="D4" s="171"/>
      <c r="E4" s="171"/>
      <c r="F4" s="171"/>
      <c r="G4" s="171"/>
      <c r="H4" s="171"/>
      <c r="I4" s="171"/>
      <c r="J4" s="171"/>
      <c r="K4" s="171"/>
      <c r="L4" s="171"/>
      <c r="M4" s="4"/>
    </row>
    <row r="5" spans="1:13" ht="14.25">
      <c r="A5" s="148" t="str">
        <f>IF('[1]ЗАПОЛНИТЬ'!$F$7=1,CONCATENATE('[1]шапки'!A5),CONCATENATE('[1]шапки'!A5,'[1]шапки'!C5))</f>
        <v>про надходження і використання інших надходжень спеціального фонду (форма№ 4-3д, </v>
      </c>
      <c r="B5" s="148"/>
      <c r="C5" s="148"/>
      <c r="D5" s="148"/>
      <c r="E5" s="148"/>
      <c r="F5" s="148"/>
      <c r="G5" s="148"/>
      <c r="H5" s="148"/>
      <c r="I5" s="2" t="str">
        <f>IF('[1]ЗАПОЛНИТЬ'!$F$7=1,'[1]шапки'!C5,'[1]шапки'!D5)</f>
        <v>№ 4-3м)</v>
      </c>
      <c r="J5" s="4">
        <f>IF('[1]ЗАПОЛНИТЬ'!$F$7=1,'[1]шапки'!D5,"")</f>
      </c>
      <c r="K5" s="4"/>
      <c r="L5" s="5"/>
      <c r="M5" s="4"/>
    </row>
    <row r="6" spans="1:13" ht="15">
      <c r="A6" s="171" t="str">
        <f>CONCATENATE("за ",'[1]ЗАПОЛНИТЬ'!$B$17," ",'[1]ЗАПОЛНИТЬ'!$C$17)</f>
        <v>за ІІІ квартал 2017 р.</v>
      </c>
      <c r="B6" s="171"/>
      <c r="C6" s="171"/>
      <c r="D6" s="171"/>
      <c r="E6" s="171"/>
      <c r="F6" s="171"/>
      <c r="G6" s="171"/>
      <c r="H6" s="171"/>
      <c r="I6" s="171"/>
      <c r="J6" s="171"/>
      <c r="K6" s="171"/>
      <c r="L6" s="171"/>
      <c r="M6" s="1"/>
    </row>
    <row r="7" spans="1:13" ht="12.75">
      <c r="A7" s="6"/>
      <c r="B7" s="6"/>
      <c r="C7" s="6"/>
      <c r="D7" s="6"/>
      <c r="E7" s="6"/>
      <c r="F7" s="6"/>
      <c r="G7" s="6"/>
      <c r="H7" s="6"/>
      <c r="I7" s="6"/>
      <c r="J7" s="6"/>
      <c r="K7" s="6"/>
      <c r="L7" s="174" t="s">
        <v>2</v>
      </c>
      <c r="M7" s="174"/>
    </row>
    <row r="8" spans="1:13" ht="24.75" customHeight="1">
      <c r="A8" s="65" t="s">
        <v>3</v>
      </c>
      <c r="B8" s="167" t="s">
        <v>148</v>
      </c>
      <c r="C8" s="167"/>
      <c r="D8" s="167"/>
      <c r="E8" s="167"/>
      <c r="F8" s="167"/>
      <c r="G8" s="167"/>
      <c r="H8" s="167"/>
      <c r="I8" s="167"/>
      <c r="J8" s="167"/>
      <c r="K8" s="66" t="str">
        <f>'[1]ЗАПОЛНИТЬ'!A13</f>
        <v>за ЄДРПОУ</v>
      </c>
      <c r="L8" s="175">
        <v>33174432</v>
      </c>
      <c r="M8" s="176"/>
    </row>
    <row r="9" spans="1:13" ht="13.5">
      <c r="A9" s="8" t="s">
        <v>4</v>
      </c>
      <c r="B9" s="168" t="s">
        <v>149</v>
      </c>
      <c r="C9" s="168"/>
      <c r="D9" s="168"/>
      <c r="E9" s="168"/>
      <c r="F9" s="168"/>
      <c r="G9" s="168"/>
      <c r="K9" s="66" t="str">
        <f>'[1]ЗАПОЛНИТЬ'!A14</f>
        <v>за КОАТУУ</v>
      </c>
      <c r="L9" s="177">
        <f>'[1]ЗАПОЛНИТЬ'!B14</f>
        <v>5911000000</v>
      </c>
      <c r="M9" s="177"/>
    </row>
    <row r="10" spans="1:13" ht="13.5">
      <c r="A10" s="8" t="str">
        <f>'[1]Ф.4.2.КФК15'!A11</f>
        <v>Організаційно-правова форма господарювання</v>
      </c>
      <c r="C10" s="169" t="s">
        <v>146</v>
      </c>
      <c r="D10" s="169"/>
      <c r="E10" s="169"/>
      <c r="F10" s="169"/>
      <c r="G10" s="169"/>
      <c r="H10" s="169"/>
      <c r="K10" s="66" t="str">
        <f>'[1]ЗАПОЛНИТЬ'!A15</f>
        <v>за КОПФГ</v>
      </c>
      <c r="L10" s="154">
        <v>430</v>
      </c>
      <c r="M10" s="154"/>
    </row>
    <row r="11" spans="1:13" ht="13.5" customHeight="1">
      <c r="A11" s="172" t="s">
        <v>5</v>
      </c>
      <c r="B11" s="172"/>
      <c r="C11" s="72"/>
      <c r="D11" s="96">
        <f>'[1]ЗАПОЛНИТЬ'!H9</f>
        <v>0</v>
      </c>
      <c r="E11" s="173">
        <f>IF(D11&gt;0,VLOOKUP(D11,'[1]ДовидникКВК(ГОС)'!A:B,2,FALSE),"")</f>
      </c>
      <c r="F11" s="173"/>
      <c r="G11" s="173"/>
      <c r="H11" s="173"/>
      <c r="I11" s="173"/>
      <c r="J11" s="173"/>
      <c r="K11" s="97"/>
      <c r="L11" s="11"/>
      <c r="M11" s="98"/>
    </row>
    <row r="12" spans="1:13" ht="11.25" customHeight="1">
      <c r="A12" s="161" t="s">
        <v>6</v>
      </c>
      <c r="B12" s="161"/>
      <c r="C12" s="72"/>
      <c r="D12" s="99"/>
      <c r="E12" s="153">
        <f>IF(D12&gt;0,VLOOKUP(D12,'[1]ДовидникКПК'!B:C,2,FALSE),"")</f>
      </c>
      <c r="F12" s="153"/>
      <c r="G12" s="153"/>
      <c r="H12" s="153"/>
      <c r="I12" s="153"/>
      <c r="J12" s="153"/>
      <c r="K12" s="153"/>
      <c r="L12" s="153"/>
      <c r="M12" s="98"/>
    </row>
    <row r="13" spans="1:13" ht="14.25" customHeight="1">
      <c r="A13" s="161" t="s">
        <v>7</v>
      </c>
      <c r="B13" s="161"/>
      <c r="C13" s="72"/>
      <c r="D13" s="67" t="str">
        <f>'[1]ЗАПОЛНИТЬ'!H10</f>
        <v>10</v>
      </c>
      <c r="E13" s="162" t="str">
        <f>'[1]ЗАПОЛНИТЬ'!I10</f>
        <v>Орган з питань освіти і науки, молоді та спорту</v>
      </c>
      <c r="F13" s="162"/>
      <c r="G13" s="162"/>
      <c r="H13" s="162"/>
      <c r="I13" s="162"/>
      <c r="J13" s="162"/>
      <c r="K13" s="162"/>
      <c r="L13" s="162"/>
      <c r="M13" s="98"/>
    </row>
    <row r="14" spans="1:13" ht="20.25" customHeight="1">
      <c r="A14" s="161" t="s">
        <v>8</v>
      </c>
      <c r="B14" s="161"/>
      <c r="C14" s="72"/>
      <c r="D14" s="100" t="s">
        <v>9</v>
      </c>
      <c r="E14" s="162"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62"/>
      <c r="G14" s="162"/>
      <c r="H14" s="162"/>
      <c r="I14" s="162"/>
      <c r="J14" s="162"/>
      <c r="K14" s="162"/>
      <c r="L14" s="162"/>
      <c r="M14" s="98"/>
    </row>
    <row r="15" spans="1:13" ht="14.25" customHeight="1">
      <c r="A15" s="14" t="s">
        <v>129</v>
      </c>
      <c r="B15" s="6"/>
      <c r="C15" s="6"/>
      <c r="D15" s="6"/>
      <c r="E15" s="6"/>
      <c r="F15" s="6"/>
      <c r="G15" s="6"/>
      <c r="H15" s="6"/>
      <c r="I15" s="6"/>
      <c r="J15" s="6"/>
      <c r="K15" s="6"/>
      <c r="L15" s="6"/>
      <c r="M15" s="6"/>
    </row>
    <row r="16" spans="1:13" ht="13.5" thickBot="1">
      <c r="A16" s="14" t="s">
        <v>11</v>
      </c>
      <c r="B16" s="6"/>
      <c r="C16" s="6"/>
      <c r="D16" s="6"/>
      <c r="E16" s="6"/>
      <c r="F16" s="6"/>
      <c r="G16" s="6"/>
      <c r="H16" s="6"/>
      <c r="I16" s="6"/>
      <c r="J16" s="6"/>
      <c r="K16" s="6"/>
      <c r="L16" s="6"/>
      <c r="M16" s="6"/>
    </row>
    <row r="17" spans="1:13" ht="18.75" customHeight="1" thickBot="1" thickTop="1">
      <c r="A17" s="163" t="s">
        <v>12</v>
      </c>
      <c r="B17" s="150" t="s">
        <v>116</v>
      </c>
      <c r="C17" s="150" t="s">
        <v>14</v>
      </c>
      <c r="D17" s="150" t="s">
        <v>130</v>
      </c>
      <c r="E17" s="150" t="s">
        <v>131</v>
      </c>
      <c r="F17" s="150" t="s">
        <v>16</v>
      </c>
      <c r="G17" s="150"/>
      <c r="H17" s="150" t="s">
        <v>132</v>
      </c>
      <c r="I17" s="150" t="s">
        <v>119</v>
      </c>
      <c r="J17" s="150" t="s">
        <v>21</v>
      </c>
      <c r="K17" s="150"/>
      <c r="L17" s="150" t="s">
        <v>22</v>
      </c>
      <c r="M17" s="150"/>
    </row>
    <row r="18" spans="1:13" ht="14.25" thickBot="1" thickTop="1">
      <c r="A18" s="163"/>
      <c r="B18" s="150"/>
      <c r="C18" s="150"/>
      <c r="D18" s="150"/>
      <c r="E18" s="150"/>
      <c r="F18" s="150" t="s">
        <v>23</v>
      </c>
      <c r="G18" s="151" t="s">
        <v>24</v>
      </c>
      <c r="H18" s="150"/>
      <c r="I18" s="150"/>
      <c r="J18" s="150" t="s">
        <v>23</v>
      </c>
      <c r="K18" s="151" t="s">
        <v>29</v>
      </c>
      <c r="L18" s="150" t="s">
        <v>23</v>
      </c>
      <c r="M18" s="152" t="s">
        <v>24</v>
      </c>
    </row>
    <row r="19" spans="1:13" ht="20.25" customHeight="1" thickBot="1" thickTop="1">
      <c r="A19" s="163"/>
      <c r="B19" s="150"/>
      <c r="C19" s="150"/>
      <c r="D19" s="150"/>
      <c r="E19" s="150"/>
      <c r="F19" s="150"/>
      <c r="G19" s="151"/>
      <c r="H19" s="150"/>
      <c r="I19" s="150"/>
      <c r="J19" s="150"/>
      <c r="K19" s="151"/>
      <c r="L19" s="150"/>
      <c r="M19" s="152"/>
    </row>
    <row r="20" spans="1:13" ht="14.25" thickBot="1" thickTop="1">
      <c r="A20" s="101">
        <v>1</v>
      </c>
      <c r="B20" s="101">
        <v>2</v>
      </c>
      <c r="C20" s="101">
        <v>3</v>
      </c>
      <c r="D20" s="101">
        <v>4</v>
      </c>
      <c r="E20" s="101">
        <v>5</v>
      </c>
      <c r="F20" s="101">
        <v>6</v>
      </c>
      <c r="G20" s="101">
        <v>7</v>
      </c>
      <c r="H20" s="101">
        <v>8</v>
      </c>
      <c r="I20" s="101">
        <v>9</v>
      </c>
      <c r="J20" s="101">
        <v>10</v>
      </c>
      <c r="K20" s="101">
        <v>11</v>
      </c>
      <c r="L20" s="101">
        <v>13</v>
      </c>
      <c r="M20" s="101">
        <v>14</v>
      </c>
    </row>
    <row r="21" spans="1:13" ht="14.25" thickBot="1" thickTop="1">
      <c r="A21" s="18" t="s">
        <v>133</v>
      </c>
      <c r="B21" s="18" t="s">
        <v>31</v>
      </c>
      <c r="C21" s="19" t="s">
        <v>32</v>
      </c>
      <c r="D21" s="40">
        <f>D23+D58+D78+D83</f>
        <v>35441</v>
      </c>
      <c r="E21" s="40" t="s">
        <v>103</v>
      </c>
      <c r="F21" s="40">
        <f aca="true" t="shared" si="0" ref="F21:K21">F23+F58+F78+F83</f>
        <v>0</v>
      </c>
      <c r="G21" s="40">
        <f t="shared" si="0"/>
        <v>0</v>
      </c>
      <c r="H21" s="40">
        <f t="shared" si="0"/>
        <v>0</v>
      </c>
      <c r="I21" s="40">
        <f t="shared" si="0"/>
        <v>35441</v>
      </c>
      <c r="J21" s="40">
        <f t="shared" si="0"/>
        <v>35441</v>
      </c>
      <c r="K21" s="20">
        <f t="shared" si="0"/>
        <v>0</v>
      </c>
      <c r="L21" s="20">
        <f>F21-H21+I21-J21</f>
        <v>0</v>
      </c>
      <c r="M21" s="20">
        <f>M23+M58+M78+M83</f>
        <v>0</v>
      </c>
    </row>
    <row r="22" spans="1:13" ht="14.25" thickBot="1" thickTop="1">
      <c r="A22" s="15" t="s">
        <v>45</v>
      </c>
      <c r="B22" s="18"/>
      <c r="C22" s="19"/>
      <c r="D22" s="20"/>
      <c r="E22" s="20"/>
      <c r="F22" s="20"/>
      <c r="G22" s="20"/>
      <c r="H22" s="20"/>
      <c r="I22" s="20"/>
      <c r="J22" s="20"/>
      <c r="K22" s="20"/>
      <c r="L22" s="20"/>
      <c r="M22" s="20"/>
    </row>
    <row r="23" spans="1:13" ht="14.25" thickBot="1" thickTop="1">
      <c r="A23" s="15" t="s">
        <v>46</v>
      </c>
      <c r="B23" s="18">
        <v>2000</v>
      </c>
      <c r="C23" s="19" t="s">
        <v>34</v>
      </c>
      <c r="D23" s="40">
        <f aca="true" t="shared" si="1" ref="D23:J23">D24+D29+D46+D49+D53+D57</f>
        <v>5000</v>
      </c>
      <c r="E23" s="40">
        <v>0</v>
      </c>
      <c r="F23" s="40">
        <f>F24+F29+F46+F49+F53+F57</f>
        <v>0</v>
      </c>
      <c r="G23" s="40">
        <f>G24+G29+G46+G49+G53+G57</f>
        <v>0</v>
      </c>
      <c r="H23" s="40">
        <f t="shared" si="1"/>
        <v>0</v>
      </c>
      <c r="I23" s="40">
        <f t="shared" si="1"/>
        <v>5000</v>
      </c>
      <c r="J23" s="40">
        <f t="shared" si="1"/>
        <v>5000</v>
      </c>
      <c r="K23" s="20">
        <f>K24+K29+K46+K49+K53+K57</f>
        <v>0</v>
      </c>
      <c r="L23" s="20">
        <f>F23-H23+I23-J23</f>
        <v>0</v>
      </c>
      <c r="M23" s="20">
        <f>M24+M29+M46+M49+M53+M57</f>
        <v>0</v>
      </c>
    </row>
    <row r="24" spans="1:13" ht="15" customHeight="1" thickBot="1" thickTop="1">
      <c r="A24" s="30" t="s">
        <v>48</v>
      </c>
      <c r="B24" s="18">
        <v>2100</v>
      </c>
      <c r="C24" s="19" t="s">
        <v>36</v>
      </c>
      <c r="D24" s="20">
        <f>D25+D28</f>
        <v>0</v>
      </c>
      <c r="E24" s="20">
        <v>0</v>
      </c>
      <c r="F24" s="20">
        <f aca="true" t="shared" si="2" ref="F24:K24">F25+F28</f>
        <v>0</v>
      </c>
      <c r="G24" s="20">
        <f t="shared" si="2"/>
        <v>0</v>
      </c>
      <c r="H24" s="20">
        <f t="shared" si="2"/>
        <v>0</v>
      </c>
      <c r="I24" s="20">
        <f t="shared" si="2"/>
        <v>0</v>
      </c>
      <c r="J24" s="20">
        <f t="shared" si="2"/>
        <v>0</v>
      </c>
      <c r="K24" s="20">
        <f t="shared" si="2"/>
        <v>0</v>
      </c>
      <c r="L24" s="20">
        <f aca="true" t="shared" si="3" ref="L24:L84">F24-H24+I24-J24</f>
        <v>0</v>
      </c>
      <c r="M24" s="20">
        <f>M25+M28</f>
        <v>0</v>
      </c>
    </row>
    <row r="25" spans="1:13" ht="14.25" thickBot="1" thickTop="1">
      <c r="A25" s="31" t="s">
        <v>50</v>
      </c>
      <c r="B25" s="32">
        <v>2110</v>
      </c>
      <c r="C25" s="82" t="s">
        <v>38</v>
      </c>
      <c r="D25" s="102">
        <f aca="true" t="shared" si="4" ref="D25:J25">SUM(D26:D27)</f>
        <v>0</v>
      </c>
      <c r="E25" s="103">
        <v>0</v>
      </c>
      <c r="F25" s="102">
        <f>SUM(F26:F27)</f>
        <v>0</v>
      </c>
      <c r="G25" s="102">
        <f>SUM(G26:G27)</f>
        <v>0</v>
      </c>
      <c r="H25" s="102">
        <f t="shared" si="4"/>
        <v>0</v>
      </c>
      <c r="I25" s="102">
        <f t="shared" si="4"/>
        <v>0</v>
      </c>
      <c r="J25" s="102">
        <f t="shared" si="4"/>
        <v>0</v>
      </c>
      <c r="K25" s="102">
        <f>SUM(K26:K27)</f>
        <v>0</v>
      </c>
      <c r="L25" s="20">
        <f t="shared" si="3"/>
        <v>0</v>
      </c>
      <c r="M25" s="102">
        <f>SUM(M26:M27)</f>
        <v>0</v>
      </c>
    </row>
    <row r="26" spans="1:13" ht="14.25" thickBot="1" thickTop="1">
      <c r="A26" s="34" t="s">
        <v>51</v>
      </c>
      <c r="B26" s="15">
        <v>2111</v>
      </c>
      <c r="C26" s="104" t="s">
        <v>40</v>
      </c>
      <c r="D26" s="105">
        <v>0</v>
      </c>
      <c r="E26" s="106">
        <v>0</v>
      </c>
      <c r="F26" s="105">
        <v>0</v>
      </c>
      <c r="G26" s="105">
        <v>0</v>
      </c>
      <c r="H26" s="105">
        <v>0</v>
      </c>
      <c r="I26" s="105">
        <v>0</v>
      </c>
      <c r="J26" s="105">
        <v>0</v>
      </c>
      <c r="K26" s="105">
        <v>0</v>
      </c>
      <c r="L26" s="20">
        <f t="shared" si="3"/>
        <v>0</v>
      </c>
      <c r="M26" s="105">
        <v>0</v>
      </c>
    </row>
    <row r="27" spans="1:13" ht="15.75" customHeight="1" thickBot="1" thickTop="1">
      <c r="A27" s="34" t="s">
        <v>52</v>
      </c>
      <c r="B27" s="15">
        <v>2112</v>
      </c>
      <c r="C27" s="104" t="s">
        <v>42</v>
      </c>
      <c r="D27" s="105">
        <v>0</v>
      </c>
      <c r="E27" s="106">
        <v>0</v>
      </c>
      <c r="F27" s="105">
        <v>0</v>
      </c>
      <c r="G27" s="105">
        <v>0</v>
      </c>
      <c r="H27" s="105">
        <v>0</v>
      </c>
      <c r="I27" s="105">
        <v>0</v>
      </c>
      <c r="J27" s="105">
        <v>0</v>
      </c>
      <c r="K27" s="105">
        <v>0</v>
      </c>
      <c r="L27" s="20">
        <f t="shared" si="3"/>
        <v>0</v>
      </c>
      <c r="M27" s="105">
        <v>0</v>
      </c>
    </row>
    <row r="28" spans="1:13" ht="14.25" thickBot="1" thickTop="1">
      <c r="A28" s="37" t="s">
        <v>53</v>
      </c>
      <c r="B28" s="32">
        <v>2120</v>
      </c>
      <c r="C28" s="82" t="s">
        <v>44</v>
      </c>
      <c r="D28" s="103">
        <v>0</v>
      </c>
      <c r="E28" s="103">
        <v>0</v>
      </c>
      <c r="F28" s="103">
        <v>0</v>
      </c>
      <c r="G28" s="103">
        <v>0</v>
      </c>
      <c r="H28" s="103">
        <v>0</v>
      </c>
      <c r="I28" s="103">
        <v>0</v>
      </c>
      <c r="J28" s="103">
        <v>0</v>
      </c>
      <c r="K28" s="103">
        <v>0</v>
      </c>
      <c r="L28" s="20">
        <f t="shared" si="3"/>
        <v>0</v>
      </c>
      <c r="M28" s="103">
        <v>0</v>
      </c>
    </row>
    <row r="29" spans="1:13" ht="14.25" thickBot="1" thickTop="1">
      <c r="A29" s="39" t="s">
        <v>54</v>
      </c>
      <c r="B29" s="18">
        <v>2200</v>
      </c>
      <c r="C29" s="19" t="s">
        <v>47</v>
      </c>
      <c r="D29" s="107">
        <f>SUM(D30:D36)+D43</f>
        <v>5000</v>
      </c>
      <c r="E29" s="107">
        <v>0</v>
      </c>
      <c r="F29" s="107">
        <f aca="true" t="shared" si="5" ref="F29:K29">SUM(F30:F36)+F43</f>
        <v>0</v>
      </c>
      <c r="G29" s="107">
        <f t="shared" si="5"/>
        <v>0</v>
      </c>
      <c r="H29" s="107">
        <f t="shared" si="5"/>
        <v>0</v>
      </c>
      <c r="I29" s="107">
        <f t="shared" si="5"/>
        <v>5000</v>
      </c>
      <c r="J29" s="107">
        <f t="shared" si="5"/>
        <v>5000</v>
      </c>
      <c r="K29" s="108">
        <f t="shared" si="5"/>
        <v>0</v>
      </c>
      <c r="L29" s="20">
        <f t="shared" si="3"/>
        <v>0</v>
      </c>
      <c r="M29" s="108">
        <f>SUM(M30:M36)+M43</f>
        <v>0</v>
      </c>
    </row>
    <row r="30" spans="1:13" ht="15" customHeight="1" thickBot="1" thickTop="1">
      <c r="A30" s="31" t="s">
        <v>55</v>
      </c>
      <c r="B30" s="32">
        <v>2210</v>
      </c>
      <c r="C30" s="82" t="s">
        <v>49</v>
      </c>
      <c r="D30" s="109">
        <v>5000</v>
      </c>
      <c r="E30" s="110">
        <v>0</v>
      </c>
      <c r="F30" s="109">
        <v>0</v>
      </c>
      <c r="G30" s="109">
        <v>0</v>
      </c>
      <c r="H30" s="109">
        <v>0</v>
      </c>
      <c r="I30" s="109">
        <v>5000</v>
      </c>
      <c r="J30" s="109">
        <v>5000</v>
      </c>
      <c r="K30" s="103">
        <v>0</v>
      </c>
      <c r="L30" s="20">
        <f t="shared" si="3"/>
        <v>0</v>
      </c>
      <c r="M30" s="103">
        <v>0</v>
      </c>
    </row>
    <row r="31" spans="1:13" ht="14.25" thickBot="1" thickTop="1">
      <c r="A31" s="31" t="s">
        <v>56</v>
      </c>
      <c r="B31" s="32">
        <v>2220</v>
      </c>
      <c r="C31" s="32">
        <v>100</v>
      </c>
      <c r="D31" s="109">
        <v>0</v>
      </c>
      <c r="E31" s="109">
        <v>0</v>
      </c>
      <c r="F31" s="109">
        <v>0</v>
      </c>
      <c r="G31" s="109">
        <v>0</v>
      </c>
      <c r="H31" s="109">
        <v>0</v>
      </c>
      <c r="I31" s="109">
        <v>0</v>
      </c>
      <c r="J31" s="109">
        <v>0</v>
      </c>
      <c r="K31" s="103">
        <v>0</v>
      </c>
      <c r="L31" s="20">
        <f t="shared" si="3"/>
        <v>0</v>
      </c>
      <c r="M31" s="103">
        <v>0</v>
      </c>
    </row>
    <row r="32" spans="1:13" ht="14.25" thickBot="1" thickTop="1">
      <c r="A32" s="31" t="s">
        <v>57</v>
      </c>
      <c r="B32" s="32">
        <v>2230</v>
      </c>
      <c r="C32" s="32">
        <v>110</v>
      </c>
      <c r="D32" s="109"/>
      <c r="E32" s="109"/>
      <c r="F32" s="109">
        <v>0</v>
      </c>
      <c r="G32" s="109">
        <v>0</v>
      </c>
      <c r="H32" s="109">
        <v>0</v>
      </c>
      <c r="I32" s="109">
        <v>0</v>
      </c>
      <c r="J32" s="109">
        <v>0</v>
      </c>
      <c r="K32" s="103">
        <v>0</v>
      </c>
      <c r="L32" s="20">
        <f t="shared" si="3"/>
        <v>0</v>
      </c>
      <c r="M32" s="103">
        <v>0</v>
      </c>
    </row>
    <row r="33" spans="1:13" ht="14.25" thickBot="1" thickTop="1">
      <c r="A33" s="31" t="s">
        <v>58</v>
      </c>
      <c r="B33" s="32">
        <v>2240</v>
      </c>
      <c r="C33" s="32">
        <v>120</v>
      </c>
      <c r="D33" s="103">
        <v>0</v>
      </c>
      <c r="E33" s="102">
        <v>0</v>
      </c>
      <c r="F33" s="103">
        <v>0</v>
      </c>
      <c r="G33" s="103">
        <v>0</v>
      </c>
      <c r="H33" s="103">
        <v>0</v>
      </c>
      <c r="I33" s="103">
        <v>0</v>
      </c>
      <c r="J33" s="103">
        <v>0</v>
      </c>
      <c r="K33" s="103">
        <v>0</v>
      </c>
      <c r="L33" s="20">
        <f t="shared" si="3"/>
        <v>0</v>
      </c>
      <c r="M33" s="103">
        <v>0</v>
      </c>
    </row>
    <row r="34" spans="1:13" ht="14.25" thickBot="1" thickTop="1">
      <c r="A34" s="31" t="s">
        <v>59</v>
      </c>
      <c r="B34" s="32">
        <v>2250</v>
      </c>
      <c r="C34" s="32">
        <v>130</v>
      </c>
      <c r="D34" s="103">
        <v>0</v>
      </c>
      <c r="E34" s="102">
        <v>0</v>
      </c>
      <c r="F34" s="103">
        <v>0</v>
      </c>
      <c r="G34" s="103">
        <v>0</v>
      </c>
      <c r="H34" s="103">
        <v>0</v>
      </c>
      <c r="I34" s="103">
        <v>0</v>
      </c>
      <c r="J34" s="103">
        <v>0</v>
      </c>
      <c r="K34" s="103">
        <v>0</v>
      </c>
      <c r="L34" s="20">
        <f t="shared" si="3"/>
        <v>0</v>
      </c>
      <c r="M34" s="103">
        <v>0</v>
      </c>
    </row>
    <row r="35" spans="1:13" ht="16.5" customHeight="1" thickBot="1" thickTop="1">
      <c r="A35" s="37" t="s">
        <v>60</v>
      </c>
      <c r="B35" s="32">
        <v>2260</v>
      </c>
      <c r="C35" s="32">
        <v>140</v>
      </c>
      <c r="D35" s="103">
        <v>0</v>
      </c>
      <c r="E35" s="102">
        <v>0</v>
      </c>
      <c r="F35" s="103">
        <v>0</v>
      </c>
      <c r="G35" s="103">
        <v>0</v>
      </c>
      <c r="H35" s="103">
        <v>0</v>
      </c>
      <c r="I35" s="103">
        <v>0</v>
      </c>
      <c r="J35" s="103">
        <v>0</v>
      </c>
      <c r="K35" s="103">
        <v>0</v>
      </c>
      <c r="L35" s="20">
        <f t="shared" si="3"/>
        <v>0</v>
      </c>
      <c r="M35" s="103">
        <v>0</v>
      </c>
    </row>
    <row r="36" spans="1:13" ht="17.25" customHeight="1" thickBot="1" thickTop="1">
      <c r="A36" s="37" t="s">
        <v>61</v>
      </c>
      <c r="B36" s="32">
        <v>2270</v>
      </c>
      <c r="C36" s="32">
        <v>150</v>
      </c>
      <c r="D36" s="102">
        <f>SUM(D37:D42)</f>
        <v>0</v>
      </c>
      <c r="E36" s="103">
        <v>0</v>
      </c>
      <c r="F36" s="102">
        <f aca="true" t="shared" si="6" ref="F36:K36">SUM(F37:F42)</f>
        <v>0</v>
      </c>
      <c r="G36" s="102">
        <f t="shared" si="6"/>
        <v>0</v>
      </c>
      <c r="H36" s="102">
        <f t="shared" si="6"/>
        <v>0</v>
      </c>
      <c r="I36" s="102">
        <f t="shared" si="6"/>
        <v>0</v>
      </c>
      <c r="J36" s="102">
        <f t="shared" si="6"/>
        <v>0</v>
      </c>
      <c r="K36" s="102">
        <f t="shared" si="6"/>
        <v>0</v>
      </c>
      <c r="L36" s="20">
        <f t="shared" si="3"/>
        <v>0</v>
      </c>
      <c r="M36" s="102">
        <f>SUM(M37:M42)</f>
        <v>0</v>
      </c>
    </row>
    <row r="37" spans="1:13" ht="14.25" thickBot="1" thickTop="1">
      <c r="A37" s="34" t="s">
        <v>62</v>
      </c>
      <c r="B37" s="15">
        <v>2271</v>
      </c>
      <c r="C37" s="15">
        <v>160</v>
      </c>
      <c r="D37" s="105">
        <v>0</v>
      </c>
      <c r="E37" s="106">
        <v>0</v>
      </c>
      <c r="F37" s="105">
        <v>0</v>
      </c>
      <c r="G37" s="105">
        <v>0</v>
      </c>
      <c r="H37" s="105">
        <v>0</v>
      </c>
      <c r="I37" s="105">
        <v>0</v>
      </c>
      <c r="J37" s="105">
        <v>0</v>
      </c>
      <c r="K37" s="105">
        <v>0</v>
      </c>
      <c r="L37" s="20">
        <f t="shared" si="3"/>
        <v>0</v>
      </c>
      <c r="M37" s="105">
        <v>0</v>
      </c>
    </row>
    <row r="38" spans="1:13" ht="16.5" customHeight="1" thickBot="1" thickTop="1">
      <c r="A38" s="34" t="s">
        <v>63</v>
      </c>
      <c r="B38" s="15">
        <v>2272</v>
      </c>
      <c r="C38" s="15">
        <v>170</v>
      </c>
      <c r="D38" s="105">
        <v>0</v>
      </c>
      <c r="E38" s="106">
        <v>0</v>
      </c>
      <c r="F38" s="105">
        <v>0</v>
      </c>
      <c r="G38" s="105">
        <v>0</v>
      </c>
      <c r="H38" s="105">
        <v>0</v>
      </c>
      <c r="I38" s="105">
        <v>0</v>
      </c>
      <c r="J38" s="105">
        <v>0</v>
      </c>
      <c r="K38" s="105">
        <v>0</v>
      </c>
      <c r="L38" s="20">
        <f t="shared" si="3"/>
        <v>0</v>
      </c>
      <c r="M38" s="105">
        <v>0</v>
      </c>
    </row>
    <row r="39" spans="1:13" ht="14.25" thickBot="1" thickTop="1">
      <c r="A39" s="34" t="s">
        <v>64</v>
      </c>
      <c r="B39" s="15">
        <v>2273</v>
      </c>
      <c r="C39" s="15">
        <v>180</v>
      </c>
      <c r="D39" s="105">
        <v>0</v>
      </c>
      <c r="E39" s="106">
        <v>0</v>
      </c>
      <c r="F39" s="105">
        <v>0</v>
      </c>
      <c r="G39" s="105">
        <v>0</v>
      </c>
      <c r="H39" s="105">
        <v>0</v>
      </c>
      <c r="I39" s="105">
        <v>0</v>
      </c>
      <c r="J39" s="105">
        <v>0</v>
      </c>
      <c r="K39" s="105">
        <v>0</v>
      </c>
      <c r="L39" s="20">
        <f t="shared" si="3"/>
        <v>0</v>
      </c>
      <c r="M39" s="105">
        <v>0</v>
      </c>
    </row>
    <row r="40" spans="1:13" ht="14.25" thickBot="1" thickTop="1">
      <c r="A40" s="34" t="s">
        <v>65</v>
      </c>
      <c r="B40" s="15">
        <v>2274</v>
      </c>
      <c r="C40" s="15">
        <v>190</v>
      </c>
      <c r="D40" s="105">
        <v>0</v>
      </c>
      <c r="E40" s="106">
        <v>0</v>
      </c>
      <c r="F40" s="105">
        <v>0</v>
      </c>
      <c r="G40" s="105">
        <v>0</v>
      </c>
      <c r="H40" s="105">
        <v>0</v>
      </c>
      <c r="I40" s="105">
        <v>0</v>
      </c>
      <c r="J40" s="105">
        <v>0</v>
      </c>
      <c r="K40" s="105">
        <v>0</v>
      </c>
      <c r="L40" s="20">
        <f t="shared" si="3"/>
        <v>0</v>
      </c>
      <c r="M40" s="105">
        <v>0</v>
      </c>
    </row>
    <row r="41" spans="1:13" ht="14.25" thickBot="1" thickTop="1">
      <c r="A41" s="34" t="s">
        <v>66</v>
      </c>
      <c r="B41" s="15">
        <v>2275</v>
      </c>
      <c r="C41" s="15">
        <v>200</v>
      </c>
      <c r="D41" s="105">
        <v>0</v>
      </c>
      <c r="E41" s="106">
        <v>0</v>
      </c>
      <c r="F41" s="105">
        <v>0</v>
      </c>
      <c r="G41" s="105">
        <v>0</v>
      </c>
      <c r="H41" s="105">
        <v>0</v>
      </c>
      <c r="I41" s="105">
        <v>0</v>
      </c>
      <c r="J41" s="105">
        <v>0</v>
      </c>
      <c r="K41" s="105">
        <v>0</v>
      </c>
      <c r="L41" s="20">
        <f t="shared" si="3"/>
        <v>0</v>
      </c>
      <c r="M41" s="105">
        <v>0</v>
      </c>
    </row>
    <row r="42" spans="1:13" ht="14.25" thickBot="1" thickTop="1">
      <c r="A42" s="34" t="s">
        <v>67</v>
      </c>
      <c r="B42" s="15">
        <v>2276</v>
      </c>
      <c r="C42" s="15">
        <v>210</v>
      </c>
      <c r="D42" s="105">
        <v>0</v>
      </c>
      <c r="E42" s="106">
        <v>0</v>
      </c>
      <c r="F42" s="105">
        <v>0</v>
      </c>
      <c r="G42" s="105">
        <v>0</v>
      </c>
      <c r="H42" s="105">
        <v>0</v>
      </c>
      <c r="I42" s="105">
        <v>0</v>
      </c>
      <c r="J42" s="105">
        <v>0</v>
      </c>
      <c r="K42" s="105">
        <v>0</v>
      </c>
      <c r="L42" s="20">
        <f t="shared" si="3"/>
        <v>0</v>
      </c>
      <c r="M42" s="105">
        <v>0</v>
      </c>
    </row>
    <row r="43" spans="1:13" ht="16.5" customHeight="1" thickBot="1" thickTop="1">
      <c r="A43" s="37" t="s">
        <v>68</v>
      </c>
      <c r="B43" s="32">
        <v>2280</v>
      </c>
      <c r="C43" s="32">
        <v>220</v>
      </c>
      <c r="D43" s="102">
        <f>SUM(D44:D45)</f>
        <v>0</v>
      </c>
      <c r="E43" s="102">
        <v>0</v>
      </c>
      <c r="F43" s="102">
        <f aca="true" t="shared" si="7" ref="F43:K43">SUM(F44:F45)</f>
        <v>0</v>
      </c>
      <c r="G43" s="102">
        <f t="shared" si="7"/>
        <v>0</v>
      </c>
      <c r="H43" s="102">
        <f t="shared" si="7"/>
        <v>0</v>
      </c>
      <c r="I43" s="102">
        <f t="shared" si="7"/>
        <v>0</v>
      </c>
      <c r="J43" s="102">
        <f t="shared" si="7"/>
        <v>0</v>
      </c>
      <c r="K43" s="102">
        <f t="shared" si="7"/>
        <v>0</v>
      </c>
      <c r="L43" s="20">
        <f t="shared" si="3"/>
        <v>0</v>
      </c>
      <c r="M43" s="102">
        <f>SUM(M44:M45)</f>
        <v>0</v>
      </c>
    </row>
    <row r="44" spans="1:13" ht="25.5" customHeight="1" thickBot="1" thickTop="1">
      <c r="A44" s="42" t="s">
        <v>69</v>
      </c>
      <c r="B44" s="15">
        <v>2281</v>
      </c>
      <c r="C44" s="15">
        <v>230</v>
      </c>
      <c r="D44" s="105">
        <v>0</v>
      </c>
      <c r="E44" s="105">
        <v>0</v>
      </c>
      <c r="F44" s="105">
        <v>0</v>
      </c>
      <c r="G44" s="105">
        <v>0</v>
      </c>
      <c r="H44" s="105">
        <v>0</v>
      </c>
      <c r="I44" s="105">
        <v>0</v>
      </c>
      <c r="J44" s="105">
        <v>0</v>
      </c>
      <c r="K44" s="105">
        <v>0</v>
      </c>
      <c r="L44" s="20">
        <f t="shared" si="3"/>
        <v>0</v>
      </c>
      <c r="M44" s="105">
        <v>0</v>
      </c>
    </row>
    <row r="45" spans="1:13" ht="21.75" customHeight="1" thickBot="1" thickTop="1">
      <c r="A45" s="34" t="s">
        <v>70</v>
      </c>
      <c r="B45" s="15">
        <v>2282</v>
      </c>
      <c r="C45" s="15">
        <v>240</v>
      </c>
      <c r="D45" s="105">
        <v>0</v>
      </c>
      <c r="E45" s="105">
        <v>0</v>
      </c>
      <c r="F45" s="105">
        <v>0</v>
      </c>
      <c r="G45" s="105">
        <v>0</v>
      </c>
      <c r="H45" s="105">
        <v>0</v>
      </c>
      <c r="I45" s="105">
        <v>0</v>
      </c>
      <c r="J45" s="105">
        <v>0</v>
      </c>
      <c r="K45" s="105">
        <v>0</v>
      </c>
      <c r="L45" s="20">
        <f t="shared" si="3"/>
        <v>0</v>
      </c>
      <c r="M45" s="105">
        <v>0</v>
      </c>
    </row>
    <row r="46" spans="1:13" ht="15.75" customHeight="1" thickBot="1" thickTop="1">
      <c r="A46" s="30" t="s">
        <v>71</v>
      </c>
      <c r="B46" s="18">
        <v>2400</v>
      </c>
      <c r="C46" s="18">
        <v>250</v>
      </c>
      <c r="D46" s="108">
        <f aca="true" t="shared" si="8" ref="D46:J46">SUM(D47:D48)</f>
        <v>0</v>
      </c>
      <c r="E46" s="108">
        <f t="shared" si="8"/>
        <v>0</v>
      </c>
      <c r="F46" s="108">
        <f>SUM(F47:F48)</f>
        <v>0</v>
      </c>
      <c r="G46" s="108">
        <f>SUM(G47:G48)</f>
        <v>0</v>
      </c>
      <c r="H46" s="108">
        <f t="shared" si="8"/>
        <v>0</v>
      </c>
      <c r="I46" s="108">
        <f t="shared" si="8"/>
        <v>0</v>
      </c>
      <c r="J46" s="108">
        <f t="shared" si="8"/>
        <v>0</v>
      </c>
      <c r="K46" s="108">
        <f>SUM(K47:K48)</f>
        <v>0</v>
      </c>
      <c r="L46" s="20">
        <f t="shared" si="3"/>
        <v>0</v>
      </c>
      <c r="M46" s="108">
        <f>SUM(M47:M48)</f>
        <v>0</v>
      </c>
    </row>
    <row r="47" spans="1:13" ht="14.25" customHeight="1" thickBot="1" thickTop="1">
      <c r="A47" s="43" t="s">
        <v>72</v>
      </c>
      <c r="B47" s="32">
        <v>2410</v>
      </c>
      <c r="C47" s="32">
        <v>260</v>
      </c>
      <c r="D47" s="103">
        <v>0</v>
      </c>
      <c r="E47" s="102">
        <v>0</v>
      </c>
      <c r="F47" s="103">
        <v>0</v>
      </c>
      <c r="G47" s="103">
        <v>0</v>
      </c>
      <c r="H47" s="103">
        <v>0</v>
      </c>
      <c r="I47" s="103">
        <v>0</v>
      </c>
      <c r="J47" s="103">
        <v>0</v>
      </c>
      <c r="K47" s="103">
        <v>0</v>
      </c>
      <c r="L47" s="20">
        <f t="shared" si="3"/>
        <v>0</v>
      </c>
      <c r="M47" s="103">
        <v>0</v>
      </c>
    </row>
    <row r="48" spans="1:13" ht="15" customHeight="1" thickBot="1" thickTop="1">
      <c r="A48" s="43" t="s">
        <v>73</v>
      </c>
      <c r="B48" s="32">
        <v>2420</v>
      </c>
      <c r="C48" s="32">
        <v>270</v>
      </c>
      <c r="D48" s="103">
        <v>0</v>
      </c>
      <c r="E48" s="102">
        <v>0</v>
      </c>
      <c r="F48" s="103">
        <v>0</v>
      </c>
      <c r="G48" s="103">
        <v>0</v>
      </c>
      <c r="H48" s="103">
        <v>0</v>
      </c>
      <c r="I48" s="103">
        <v>0</v>
      </c>
      <c r="J48" s="103">
        <v>0</v>
      </c>
      <c r="K48" s="103">
        <v>0</v>
      </c>
      <c r="L48" s="20">
        <f t="shared" si="3"/>
        <v>0</v>
      </c>
      <c r="M48" s="103">
        <v>0</v>
      </c>
    </row>
    <row r="49" spans="1:13" ht="14.25" thickBot="1" thickTop="1">
      <c r="A49" s="44" t="s">
        <v>74</v>
      </c>
      <c r="B49" s="18">
        <v>2600</v>
      </c>
      <c r="C49" s="18">
        <v>280</v>
      </c>
      <c r="D49" s="108">
        <f aca="true" t="shared" si="9" ref="D49:J49">SUM(D50:D52)</f>
        <v>0</v>
      </c>
      <c r="E49" s="108">
        <f t="shared" si="9"/>
        <v>0</v>
      </c>
      <c r="F49" s="108">
        <f>SUM(F50:F52)</f>
        <v>0</v>
      </c>
      <c r="G49" s="108">
        <f>SUM(G50:G52)</f>
        <v>0</v>
      </c>
      <c r="H49" s="108">
        <f t="shared" si="9"/>
        <v>0</v>
      </c>
      <c r="I49" s="108">
        <f t="shared" si="9"/>
        <v>0</v>
      </c>
      <c r="J49" s="108">
        <f t="shared" si="9"/>
        <v>0</v>
      </c>
      <c r="K49" s="108">
        <f>SUM(K50:K52)</f>
        <v>0</v>
      </c>
      <c r="L49" s="20">
        <f t="shared" si="3"/>
        <v>0</v>
      </c>
      <c r="M49" s="108">
        <f>SUM(M50:M52)</f>
        <v>0</v>
      </c>
    </row>
    <row r="50" spans="1:13" ht="18.75" customHeight="1" thickBot="1" thickTop="1">
      <c r="A50" s="37" t="s">
        <v>75</v>
      </c>
      <c r="B50" s="32">
        <v>2610</v>
      </c>
      <c r="C50" s="32">
        <v>290</v>
      </c>
      <c r="D50" s="111">
        <v>0</v>
      </c>
      <c r="E50" s="112">
        <v>0</v>
      </c>
      <c r="F50" s="111">
        <v>0</v>
      </c>
      <c r="G50" s="111">
        <v>0</v>
      </c>
      <c r="H50" s="111">
        <v>0</v>
      </c>
      <c r="I50" s="111">
        <v>0</v>
      </c>
      <c r="J50" s="111">
        <v>0</v>
      </c>
      <c r="K50" s="111">
        <v>0</v>
      </c>
      <c r="L50" s="20">
        <f t="shared" si="3"/>
        <v>0</v>
      </c>
      <c r="M50" s="111">
        <v>0</v>
      </c>
    </row>
    <row r="51" spans="1:13" ht="12.75" customHeight="1" thickBot="1" thickTop="1">
      <c r="A51" s="37" t="s">
        <v>76</v>
      </c>
      <c r="B51" s="32">
        <v>2620</v>
      </c>
      <c r="C51" s="32">
        <v>300</v>
      </c>
      <c r="D51" s="111">
        <v>0</v>
      </c>
      <c r="E51" s="112">
        <v>0</v>
      </c>
      <c r="F51" s="111">
        <v>0</v>
      </c>
      <c r="G51" s="111">
        <v>0</v>
      </c>
      <c r="H51" s="111">
        <v>0</v>
      </c>
      <c r="I51" s="111">
        <v>0</v>
      </c>
      <c r="J51" s="111">
        <v>0</v>
      </c>
      <c r="K51" s="111">
        <v>0</v>
      </c>
      <c r="L51" s="20">
        <f t="shared" si="3"/>
        <v>0</v>
      </c>
      <c r="M51" s="111">
        <v>0</v>
      </c>
    </row>
    <row r="52" spans="1:13" ht="15.75" customHeight="1" thickBot="1" thickTop="1">
      <c r="A52" s="43" t="s">
        <v>77</v>
      </c>
      <c r="B52" s="32">
        <v>2630</v>
      </c>
      <c r="C52" s="32">
        <v>310</v>
      </c>
      <c r="D52" s="111">
        <v>0</v>
      </c>
      <c r="E52" s="112">
        <v>0</v>
      </c>
      <c r="F52" s="111">
        <v>0</v>
      </c>
      <c r="G52" s="111">
        <v>0</v>
      </c>
      <c r="H52" s="111">
        <v>0</v>
      </c>
      <c r="I52" s="111">
        <v>0</v>
      </c>
      <c r="J52" s="111">
        <v>0</v>
      </c>
      <c r="K52" s="111">
        <v>0</v>
      </c>
      <c r="L52" s="20">
        <f t="shared" si="3"/>
        <v>0</v>
      </c>
      <c r="M52" s="111">
        <v>0</v>
      </c>
    </row>
    <row r="53" spans="1:13" ht="14.25" thickBot="1" thickTop="1">
      <c r="A53" s="39" t="s">
        <v>78</v>
      </c>
      <c r="B53" s="18">
        <v>2700</v>
      </c>
      <c r="C53" s="18">
        <v>320</v>
      </c>
      <c r="D53" s="113">
        <f aca="true" t="shared" si="10" ref="D53:J53">SUM(D54:D56)</f>
        <v>0</v>
      </c>
      <c r="E53" s="113">
        <v>0</v>
      </c>
      <c r="F53" s="113">
        <f>SUM(F54:F56)</f>
        <v>0</v>
      </c>
      <c r="G53" s="113">
        <f>SUM(G54:G56)</f>
        <v>0</v>
      </c>
      <c r="H53" s="113">
        <f t="shared" si="10"/>
        <v>0</v>
      </c>
      <c r="I53" s="113">
        <f t="shared" si="10"/>
        <v>0</v>
      </c>
      <c r="J53" s="113">
        <f t="shared" si="10"/>
        <v>0</v>
      </c>
      <c r="K53" s="113">
        <f>SUM(K54:K56)</f>
        <v>0</v>
      </c>
      <c r="L53" s="20">
        <f t="shared" si="3"/>
        <v>0</v>
      </c>
      <c r="M53" s="113">
        <f>SUM(M54:M56)</f>
        <v>0</v>
      </c>
    </row>
    <row r="54" spans="1:13" ht="14.25" thickBot="1" thickTop="1">
      <c r="A54" s="37" t="s">
        <v>79</v>
      </c>
      <c r="B54" s="32">
        <v>2710</v>
      </c>
      <c r="C54" s="32">
        <v>330</v>
      </c>
      <c r="D54" s="111">
        <v>0</v>
      </c>
      <c r="E54" s="112">
        <v>0</v>
      </c>
      <c r="F54" s="111">
        <v>0</v>
      </c>
      <c r="G54" s="111">
        <v>0</v>
      </c>
      <c r="H54" s="111">
        <v>0</v>
      </c>
      <c r="I54" s="111">
        <v>0</v>
      </c>
      <c r="J54" s="111">
        <v>0</v>
      </c>
      <c r="K54" s="111">
        <v>0</v>
      </c>
      <c r="L54" s="20">
        <f t="shared" si="3"/>
        <v>0</v>
      </c>
      <c r="M54" s="111">
        <v>0</v>
      </c>
    </row>
    <row r="55" spans="1:13" ht="14.25" thickBot="1" thickTop="1">
      <c r="A55" s="37" t="s">
        <v>80</v>
      </c>
      <c r="B55" s="32">
        <v>2720</v>
      </c>
      <c r="C55" s="32">
        <v>340</v>
      </c>
      <c r="D55" s="111">
        <v>0</v>
      </c>
      <c r="E55" s="112">
        <v>0</v>
      </c>
      <c r="F55" s="111">
        <v>0</v>
      </c>
      <c r="G55" s="111">
        <v>0</v>
      </c>
      <c r="H55" s="111">
        <v>0</v>
      </c>
      <c r="I55" s="111">
        <v>0</v>
      </c>
      <c r="J55" s="111">
        <v>0</v>
      </c>
      <c r="K55" s="111">
        <v>0</v>
      </c>
      <c r="L55" s="20">
        <f t="shared" si="3"/>
        <v>0</v>
      </c>
      <c r="M55" s="111">
        <v>0</v>
      </c>
    </row>
    <row r="56" spans="1:13" ht="14.25" thickBot="1" thickTop="1">
      <c r="A56" s="37" t="s">
        <v>81</v>
      </c>
      <c r="B56" s="32">
        <v>2730</v>
      </c>
      <c r="C56" s="32">
        <v>350</v>
      </c>
      <c r="D56" s="111">
        <v>0</v>
      </c>
      <c r="E56" s="112">
        <v>0</v>
      </c>
      <c r="F56" s="111">
        <v>0</v>
      </c>
      <c r="G56" s="111">
        <v>0</v>
      </c>
      <c r="H56" s="111">
        <v>0</v>
      </c>
      <c r="I56" s="111">
        <v>0</v>
      </c>
      <c r="J56" s="111">
        <v>0</v>
      </c>
      <c r="K56" s="111">
        <v>0</v>
      </c>
      <c r="L56" s="20">
        <f t="shared" si="3"/>
        <v>0</v>
      </c>
      <c r="M56" s="111">
        <v>0</v>
      </c>
    </row>
    <row r="57" spans="1:13" ht="14.25" thickBot="1" thickTop="1">
      <c r="A57" s="39" t="s">
        <v>82</v>
      </c>
      <c r="B57" s="18">
        <v>2800</v>
      </c>
      <c r="C57" s="18">
        <v>360</v>
      </c>
      <c r="D57" s="114">
        <v>0</v>
      </c>
      <c r="E57" s="113">
        <v>0</v>
      </c>
      <c r="F57" s="114">
        <v>0</v>
      </c>
      <c r="G57" s="114">
        <v>0</v>
      </c>
      <c r="H57" s="114">
        <v>0</v>
      </c>
      <c r="I57" s="114">
        <v>0</v>
      </c>
      <c r="J57" s="114">
        <v>0</v>
      </c>
      <c r="K57" s="114">
        <v>0</v>
      </c>
      <c r="L57" s="20">
        <f t="shared" si="3"/>
        <v>0</v>
      </c>
      <c r="M57" s="114">
        <v>0</v>
      </c>
    </row>
    <row r="58" spans="1:13" ht="14.25" thickBot="1" thickTop="1">
      <c r="A58" s="18" t="s">
        <v>83</v>
      </c>
      <c r="B58" s="18">
        <v>3000</v>
      </c>
      <c r="C58" s="18">
        <v>370</v>
      </c>
      <c r="D58" s="115">
        <f aca="true" t="shared" si="11" ref="D58:J58">D59+D73</f>
        <v>30441</v>
      </c>
      <c r="E58" s="115">
        <f t="shared" si="11"/>
        <v>0</v>
      </c>
      <c r="F58" s="115">
        <f>F59+F73</f>
        <v>0</v>
      </c>
      <c r="G58" s="115">
        <f>G59+G73</f>
        <v>0</v>
      </c>
      <c r="H58" s="115">
        <f t="shared" si="11"/>
        <v>0</v>
      </c>
      <c r="I58" s="115">
        <f t="shared" si="11"/>
        <v>30441</v>
      </c>
      <c r="J58" s="115">
        <f t="shared" si="11"/>
        <v>30441</v>
      </c>
      <c r="K58" s="115">
        <f>K59+K73</f>
        <v>0</v>
      </c>
      <c r="L58" s="20">
        <f t="shared" si="3"/>
        <v>0</v>
      </c>
      <c r="M58" s="113">
        <f>M59+M73</f>
        <v>0</v>
      </c>
    </row>
    <row r="59" spans="1:13" ht="14.25" thickBot="1" thickTop="1">
      <c r="A59" s="30" t="s">
        <v>84</v>
      </c>
      <c r="B59" s="18">
        <v>3100</v>
      </c>
      <c r="C59" s="18">
        <v>380</v>
      </c>
      <c r="D59" s="115">
        <f aca="true" t="shared" si="12" ref="D59:J59">D60+D61+D64+D67+D71+D72</f>
        <v>30441</v>
      </c>
      <c r="E59" s="115">
        <f t="shared" si="12"/>
        <v>0</v>
      </c>
      <c r="F59" s="115">
        <f>F60+F61+F64+F67+F71+F72</f>
        <v>0</v>
      </c>
      <c r="G59" s="115">
        <f>G60+G61+G64+G67+G71+G72</f>
        <v>0</v>
      </c>
      <c r="H59" s="115">
        <f t="shared" si="12"/>
        <v>0</v>
      </c>
      <c r="I59" s="115">
        <f t="shared" si="12"/>
        <v>30441</v>
      </c>
      <c r="J59" s="115">
        <f t="shared" si="12"/>
        <v>30441</v>
      </c>
      <c r="K59" s="115">
        <f>K60+K61+K64+K67+K71+K72</f>
        <v>0</v>
      </c>
      <c r="L59" s="20">
        <f t="shared" si="3"/>
        <v>0</v>
      </c>
      <c r="M59" s="113">
        <f>M60+M61+M64+M67+M71+M72</f>
        <v>0</v>
      </c>
    </row>
    <row r="60" spans="1:13" ht="16.5" customHeight="1" thickBot="1" thickTop="1">
      <c r="A60" s="37" t="s">
        <v>85</v>
      </c>
      <c r="B60" s="32">
        <v>3110</v>
      </c>
      <c r="C60" s="32">
        <v>390</v>
      </c>
      <c r="D60" s="116">
        <v>30441</v>
      </c>
      <c r="E60" s="117">
        <v>0</v>
      </c>
      <c r="F60" s="116">
        <v>0</v>
      </c>
      <c r="G60" s="116">
        <v>0</v>
      </c>
      <c r="H60" s="116">
        <v>0</v>
      </c>
      <c r="I60" s="116">
        <v>30441</v>
      </c>
      <c r="J60" s="116">
        <v>30441</v>
      </c>
      <c r="K60" s="116">
        <v>0</v>
      </c>
      <c r="L60" s="20">
        <f t="shared" si="3"/>
        <v>0</v>
      </c>
      <c r="M60" s="111">
        <v>0</v>
      </c>
    </row>
    <row r="61" spans="1:13" ht="14.25" thickBot="1" thickTop="1">
      <c r="A61" s="43" t="s">
        <v>86</v>
      </c>
      <c r="B61" s="32">
        <v>3120</v>
      </c>
      <c r="C61" s="32">
        <v>400</v>
      </c>
      <c r="D61" s="118">
        <f aca="true" t="shared" si="13" ref="D61:J61">SUM(D62:D63)</f>
        <v>0</v>
      </c>
      <c r="E61" s="118">
        <f t="shared" si="13"/>
        <v>0</v>
      </c>
      <c r="F61" s="118">
        <f>SUM(F62:F63)</f>
        <v>0</v>
      </c>
      <c r="G61" s="118">
        <f>SUM(G62:G63)</f>
        <v>0</v>
      </c>
      <c r="H61" s="118">
        <f t="shared" si="13"/>
        <v>0</v>
      </c>
      <c r="I61" s="118">
        <f t="shared" si="13"/>
        <v>0</v>
      </c>
      <c r="J61" s="118">
        <f t="shared" si="13"/>
        <v>0</v>
      </c>
      <c r="K61" s="118">
        <f>SUM(K62:K63)</f>
        <v>0</v>
      </c>
      <c r="L61" s="20">
        <f t="shared" si="3"/>
        <v>0</v>
      </c>
      <c r="M61" s="119">
        <f>SUM(M62:M63)</f>
        <v>0</v>
      </c>
    </row>
    <row r="62" spans="1:13" ht="16.5" customHeight="1" thickBot="1" thickTop="1">
      <c r="A62" s="34" t="s">
        <v>87</v>
      </c>
      <c r="B62" s="15">
        <v>3121</v>
      </c>
      <c r="C62" s="15">
        <v>410</v>
      </c>
      <c r="D62" s="120">
        <v>0</v>
      </c>
      <c r="E62" s="121">
        <v>0</v>
      </c>
      <c r="F62" s="120">
        <v>0</v>
      </c>
      <c r="G62" s="120">
        <v>0</v>
      </c>
      <c r="H62" s="120">
        <v>0</v>
      </c>
      <c r="I62" s="120">
        <v>0</v>
      </c>
      <c r="J62" s="120">
        <v>0</v>
      </c>
      <c r="K62" s="120">
        <v>0</v>
      </c>
      <c r="L62" s="20">
        <f t="shared" si="3"/>
        <v>0</v>
      </c>
      <c r="M62" s="120">
        <v>0</v>
      </c>
    </row>
    <row r="63" spans="1:13" ht="15" customHeight="1" thickBot="1" thickTop="1">
      <c r="A63" s="34" t="s">
        <v>88</v>
      </c>
      <c r="B63" s="15">
        <v>3122</v>
      </c>
      <c r="C63" s="15">
        <v>420</v>
      </c>
      <c r="D63" s="120">
        <v>0</v>
      </c>
      <c r="E63" s="121">
        <v>0</v>
      </c>
      <c r="F63" s="120">
        <v>0</v>
      </c>
      <c r="G63" s="120">
        <v>0</v>
      </c>
      <c r="H63" s="120">
        <v>0</v>
      </c>
      <c r="I63" s="120">
        <v>0</v>
      </c>
      <c r="J63" s="120">
        <v>0</v>
      </c>
      <c r="K63" s="120">
        <v>0</v>
      </c>
      <c r="L63" s="20">
        <f t="shared" si="3"/>
        <v>0</v>
      </c>
      <c r="M63" s="120">
        <v>0</v>
      </c>
    </row>
    <row r="64" spans="1:13" ht="14.25" thickBot="1" thickTop="1">
      <c r="A64" s="31" t="s">
        <v>89</v>
      </c>
      <c r="B64" s="32">
        <v>3130</v>
      </c>
      <c r="C64" s="32">
        <v>430</v>
      </c>
      <c r="D64" s="117">
        <v>0</v>
      </c>
      <c r="E64" s="117">
        <f aca="true" t="shared" si="14" ref="E64:J64">SUM(E65:E66)</f>
        <v>0</v>
      </c>
      <c r="F64" s="117">
        <f>SUM(F65:F66)</f>
        <v>0</v>
      </c>
      <c r="G64" s="117">
        <f>SUM(G65:G66)</f>
        <v>0</v>
      </c>
      <c r="H64" s="117">
        <f t="shared" si="14"/>
        <v>0</v>
      </c>
      <c r="I64" s="117">
        <f t="shared" si="14"/>
        <v>0</v>
      </c>
      <c r="J64" s="117">
        <f t="shared" si="14"/>
        <v>0</v>
      </c>
      <c r="K64" s="112">
        <f>SUM(K65:K66)</f>
        <v>0</v>
      </c>
      <c r="L64" s="20">
        <f t="shared" si="3"/>
        <v>0</v>
      </c>
      <c r="M64" s="112">
        <f>SUM(M65:M66)</f>
        <v>0</v>
      </c>
    </row>
    <row r="65" spans="1:13" ht="13.5" customHeight="1" thickBot="1" thickTop="1">
      <c r="A65" s="34" t="s">
        <v>90</v>
      </c>
      <c r="B65" s="15">
        <v>3131</v>
      </c>
      <c r="C65" s="15">
        <v>440</v>
      </c>
      <c r="D65" s="122">
        <v>0</v>
      </c>
      <c r="E65" s="123">
        <v>0</v>
      </c>
      <c r="F65" s="122">
        <v>0</v>
      </c>
      <c r="G65" s="122">
        <v>0</v>
      </c>
      <c r="H65" s="122">
        <v>0</v>
      </c>
      <c r="I65" s="122">
        <v>0</v>
      </c>
      <c r="J65" s="122">
        <v>0</v>
      </c>
      <c r="K65" s="120">
        <v>0</v>
      </c>
      <c r="L65" s="20">
        <f t="shared" si="3"/>
        <v>0</v>
      </c>
      <c r="M65" s="120">
        <v>0</v>
      </c>
    </row>
    <row r="66" spans="1:13" ht="14.25" thickBot="1" thickTop="1">
      <c r="A66" s="34" t="s">
        <v>91</v>
      </c>
      <c r="B66" s="15">
        <v>3132</v>
      </c>
      <c r="C66" s="15">
        <v>450</v>
      </c>
      <c r="D66" s="122">
        <v>0</v>
      </c>
      <c r="E66" s="123">
        <v>0</v>
      </c>
      <c r="F66" s="122">
        <v>0</v>
      </c>
      <c r="G66" s="122">
        <v>0</v>
      </c>
      <c r="H66" s="122">
        <v>0</v>
      </c>
      <c r="I66" s="122">
        <v>0</v>
      </c>
      <c r="J66" s="122">
        <f>I66</f>
        <v>0</v>
      </c>
      <c r="K66" s="120">
        <v>0</v>
      </c>
      <c r="L66" s="20">
        <f t="shared" si="3"/>
        <v>0</v>
      </c>
      <c r="M66" s="120">
        <v>0</v>
      </c>
    </row>
    <row r="67" spans="1:13" ht="14.25" thickBot="1" thickTop="1">
      <c r="A67" s="31" t="s">
        <v>92</v>
      </c>
      <c r="B67" s="32">
        <v>3140</v>
      </c>
      <c r="C67" s="32">
        <v>460</v>
      </c>
      <c r="D67" s="112">
        <f aca="true" t="shared" si="15" ref="D67:J67">SUM(D68:D70)</f>
        <v>0</v>
      </c>
      <c r="E67" s="112">
        <f t="shared" si="15"/>
        <v>0</v>
      </c>
      <c r="F67" s="112">
        <f>SUM(F68:F70)</f>
        <v>0</v>
      </c>
      <c r="G67" s="112">
        <f>SUM(G68:G70)</f>
        <v>0</v>
      </c>
      <c r="H67" s="112">
        <f t="shared" si="15"/>
        <v>0</v>
      </c>
      <c r="I67" s="112">
        <f t="shared" si="15"/>
        <v>0</v>
      </c>
      <c r="J67" s="112">
        <f t="shared" si="15"/>
        <v>0</v>
      </c>
      <c r="K67" s="112">
        <f>SUM(K68:K70)</f>
        <v>0</v>
      </c>
      <c r="L67" s="20">
        <f t="shared" si="3"/>
        <v>0</v>
      </c>
      <c r="M67" s="112">
        <f>SUM(M68:M70)</f>
        <v>0</v>
      </c>
    </row>
    <row r="68" spans="1:13" ht="15" customHeight="1" thickBot="1" thickTop="1">
      <c r="A68" s="50" t="s">
        <v>93</v>
      </c>
      <c r="B68" s="15">
        <v>3141</v>
      </c>
      <c r="C68" s="15">
        <v>470</v>
      </c>
      <c r="D68" s="120">
        <v>0</v>
      </c>
      <c r="E68" s="121">
        <v>0</v>
      </c>
      <c r="F68" s="120">
        <v>0</v>
      </c>
      <c r="G68" s="120">
        <v>0</v>
      </c>
      <c r="H68" s="120">
        <v>0</v>
      </c>
      <c r="I68" s="120">
        <v>0</v>
      </c>
      <c r="J68" s="120">
        <v>0</v>
      </c>
      <c r="K68" s="120">
        <v>0</v>
      </c>
      <c r="L68" s="20">
        <f t="shared" si="3"/>
        <v>0</v>
      </c>
      <c r="M68" s="120">
        <v>0</v>
      </c>
    </row>
    <row r="69" spans="1:13" ht="15.75" customHeight="1" thickBot="1" thickTop="1">
      <c r="A69" s="50" t="s">
        <v>94</v>
      </c>
      <c r="B69" s="15">
        <v>3142</v>
      </c>
      <c r="C69" s="15">
        <v>480</v>
      </c>
      <c r="D69" s="120">
        <v>0</v>
      </c>
      <c r="E69" s="121">
        <v>0</v>
      </c>
      <c r="F69" s="120">
        <v>0</v>
      </c>
      <c r="G69" s="120">
        <v>0</v>
      </c>
      <c r="H69" s="120">
        <v>0</v>
      </c>
      <c r="I69" s="120">
        <v>0</v>
      </c>
      <c r="J69" s="120">
        <v>0</v>
      </c>
      <c r="K69" s="120">
        <v>0</v>
      </c>
      <c r="L69" s="20">
        <f t="shared" si="3"/>
        <v>0</v>
      </c>
      <c r="M69" s="120">
        <v>0</v>
      </c>
    </row>
    <row r="70" spans="1:13" ht="16.5" customHeight="1" thickBot="1" thickTop="1">
      <c r="A70" s="50" t="s">
        <v>95</v>
      </c>
      <c r="B70" s="15">
        <v>3143</v>
      </c>
      <c r="C70" s="15">
        <v>490</v>
      </c>
      <c r="D70" s="120">
        <v>0</v>
      </c>
      <c r="E70" s="121">
        <v>0</v>
      </c>
      <c r="F70" s="120">
        <v>0</v>
      </c>
      <c r="G70" s="120">
        <v>0</v>
      </c>
      <c r="H70" s="120">
        <v>0</v>
      </c>
      <c r="I70" s="120">
        <v>0</v>
      </c>
      <c r="J70" s="120">
        <v>0</v>
      </c>
      <c r="K70" s="120">
        <v>0</v>
      </c>
      <c r="L70" s="20">
        <f t="shared" si="3"/>
        <v>0</v>
      </c>
      <c r="M70" s="120">
        <v>0</v>
      </c>
    </row>
    <row r="71" spans="1:13" ht="15.75" customHeight="1" thickBot="1" thickTop="1">
      <c r="A71" s="31" t="s">
        <v>96</v>
      </c>
      <c r="B71" s="32">
        <v>3150</v>
      </c>
      <c r="C71" s="32">
        <v>500</v>
      </c>
      <c r="D71" s="111">
        <v>0</v>
      </c>
      <c r="E71" s="112">
        <v>0</v>
      </c>
      <c r="F71" s="111">
        <v>0</v>
      </c>
      <c r="G71" s="111">
        <v>0</v>
      </c>
      <c r="H71" s="111">
        <v>0</v>
      </c>
      <c r="I71" s="111">
        <v>0</v>
      </c>
      <c r="J71" s="111">
        <v>0</v>
      </c>
      <c r="K71" s="111">
        <v>0</v>
      </c>
      <c r="L71" s="20">
        <f t="shared" si="3"/>
        <v>0</v>
      </c>
      <c r="M71" s="111">
        <v>0</v>
      </c>
    </row>
    <row r="72" spans="1:13" ht="15" customHeight="1" thickBot="1" thickTop="1">
      <c r="A72" s="31" t="s">
        <v>97</v>
      </c>
      <c r="B72" s="32">
        <v>3160</v>
      </c>
      <c r="C72" s="32">
        <v>510</v>
      </c>
      <c r="D72" s="111">
        <v>0</v>
      </c>
      <c r="E72" s="112">
        <v>0</v>
      </c>
      <c r="F72" s="111">
        <v>0</v>
      </c>
      <c r="G72" s="111">
        <v>0</v>
      </c>
      <c r="H72" s="111">
        <v>0</v>
      </c>
      <c r="I72" s="111">
        <v>0</v>
      </c>
      <c r="J72" s="111">
        <v>0</v>
      </c>
      <c r="K72" s="111">
        <v>0</v>
      </c>
      <c r="L72" s="20">
        <f t="shared" si="3"/>
        <v>0</v>
      </c>
      <c r="M72" s="111">
        <v>0</v>
      </c>
    </row>
    <row r="73" spans="1:13" ht="14.25" thickBot="1" thickTop="1">
      <c r="A73" s="30" t="s">
        <v>98</v>
      </c>
      <c r="B73" s="18">
        <v>3200</v>
      </c>
      <c r="C73" s="18">
        <v>520</v>
      </c>
      <c r="D73" s="113">
        <f aca="true" t="shared" si="16" ref="D73:J73">SUM(D74:D77)</f>
        <v>0</v>
      </c>
      <c r="E73" s="113">
        <f t="shared" si="16"/>
        <v>0</v>
      </c>
      <c r="F73" s="113">
        <f>SUM(F74:F77)</f>
        <v>0</v>
      </c>
      <c r="G73" s="113">
        <f>SUM(G74:G77)</f>
        <v>0</v>
      </c>
      <c r="H73" s="113">
        <f t="shared" si="16"/>
        <v>0</v>
      </c>
      <c r="I73" s="113">
        <f t="shared" si="16"/>
        <v>0</v>
      </c>
      <c r="J73" s="113">
        <f t="shared" si="16"/>
        <v>0</v>
      </c>
      <c r="K73" s="113">
        <f>SUM(K74:K77)</f>
        <v>0</v>
      </c>
      <c r="L73" s="20">
        <f t="shared" si="3"/>
        <v>0</v>
      </c>
      <c r="M73" s="113">
        <f>SUM(M74:M77)</f>
        <v>0</v>
      </c>
    </row>
    <row r="74" spans="1:13" ht="13.5" customHeight="1" thickBot="1" thickTop="1">
      <c r="A74" s="37" t="s">
        <v>99</v>
      </c>
      <c r="B74" s="32">
        <v>3210</v>
      </c>
      <c r="C74" s="32">
        <v>530</v>
      </c>
      <c r="D74" s="124">
        <v>0</v>
      </c>
      <c r="E74" s="125">
        <v>0</v>
      </c>
      <c r="F74" s="124">
        <v>0</v>
      </c>
      <c r="G74" s="124">
        <v>0</v>
      </c>
      <c r="H74" s="124">
        <v>0</v>
      </c>
      <c r="I74" s="124">
        <v>0</v>
      </c>
      <c r="J74" s="124">
        <v>0</v>
      </c>
      <c r="K74" s="124">
        <v>0</v>
      </c>
      <c r="L74" s="20">
        <f t="shared" si="3"/>
        <v>0</v>
      </c>
      <c r="M74" s="124">
        <v>0</v>
      </c>
    </row>
    <row r="75" spans="1:13" ht="15.75" customHeight="1" thickBot="1" thickTop="1">
      <c r="A75" s="37" t="s">
        <v>100</v>
      </c>
      <c r="B75" s="32">
        <v>3220</v>
      </c>
      <c r="C75" s="32">
        <v>540</v>
      </c>
      <c r="D75" s="124">
        <v>0</v>
      </c>
      <c r="E75" s="125">
        <v>0</v>
      </c>
      <c r="F75" s="124">
        <v>0</v>
      </c>
      <c r="G75" s="124">
        <v>0</v>
      </c>
      <c r="H75" s="124">
        <v>0</v>
      </c>
      <c r="I75" s="124">
        <v>0</v>
      </c>
      <c r="J75" s="124">
        <v>0</v>
      </c>
      <c r="K75" s="124">
        <v>0</v>
      </c>
      <c r="L75" s="20">
        <f t="shared" si="3"/>
        <v>0</v>
      </c>
      <c r="M75" s="124">
        <v>0</v>
      </c>
    </row>
    <row r="76" spans="1:13" ht="13.5" customHeight="1" thickBot="1" thickTop="1">
      <c r="A76" s="31" t="s">
        <v>101</v>
      </c>
      <c r="B76" s="32">
        <v>3230</v>
      </c>
      <c r="C76" s="32">
        <v>550</v>
      </c>
      <c r="D76" s="124">
        <v>0</v>
      </c>
      <c r="E76" s="125">
        <v>0</v>
      </c>
      <c r="F76" s="124">
        <v>0</v>
      </c>
      <c r="G76" s="124">
        <v>0</v>
      </c>
      <c r="H76" s="124">
        <v>0</v>
      </c>
      <c r="I76" s="124">
        <v>0</v>
      </c>
      <c r="J76" s="124">
        <v>0</v>
      </c>
      <c r="K76" s="124">
        <v>0</v>
      </c>
      <c r="L76" s="20">
        <f t="shared" si="3"/>
        <v>0</v>
      </c>
      <c r="M76" s="124">
        <v>0</v>
      </c>
    </row>
    <row r="77" spans="1:13" ht="14.25" thickBot="1" thickTop="1">
      <c r="A77" s="37" t="s">
        <v>102</v>
      </c>
      <c r="B77" s="32">
        <v>3240</v>
      </c>
      <c r="C77" s="32">
        <v>560</v>
      </c>
      <c r="D77" s="111">
        <v>0</v>
      </c>
      <c r="E77" s="112">
        <v>0</v>
      </c>
      <c r="F77" s="111">
        <v>0</v>
      </c>
      <c r="G77" s="111">
        <v>0</v>
      </c>
      <c r="H77" s="111">
        <v>0</v>
      </c>
      <c r="I77" s="111">
        <v>0</v>
      </c>
      <c r="J77" s="111">
        <v>0</v>
      </c>
      <c r="K77" s="111">
        <v>0</v>
      </c>
      <c r="L77" s="20">
        <f t="shared" si="3"/>
        <v>0</v>
      </c>
      <c r="M77" s="111">
        <v>0</v>
      </c>
    </row>
    <row r="78" spans="1:13" ht="14.25" thickBot="1" thickTop="1">
      <c r="A78" s="18" t="s">
        <v>104</v>
      </c>
      <c r="B78" s="18">
        <v>4100</v>
      </c>
      <c r="C78" s="18">
        <v>570</v>
      </c>
      <c r="D78" s="125">
        <f aca="true" t="shared" si="17" ref="D78:M78">SUM(D79)</f>
        <v>0</v>
      </c>
      <c r="E78" s="125">
        <f t="shared" si="17"/>
        <v>0</v>
      </c>
      <c r="F78" s="125">
        <f t="shared" si="17"/>
        <v>0</v>
      </c>
      <c r="G78" s="125">
        <f t="shared" si="17"/>
        <v>0</v>
      </c>
      <c r="H78" s="125">
        <f t="shared" si="17"/>
        <v>0</v>
      </c>
      <c r="I78" s="125">
        <f t="shared" si="17"/>
        <v>0</v>
      </c>
      <c r="J78" s="125">
        <f t="shared" si="17"/>
        <v>0</v>
      </c>
      <c r="K78" s="125">
        <f t="shared" si="17"/>
        <v>0</v>
      </c>
      <c r="L78" s="20">
        <f t="shared" si="3"/>
        <v>0</v>
      </c>
      <c r="M78" s="125">
        <f t="shared" si="17"/>
        <v>0</v>
      </c>
    </row>
    <row r="79" spans="1:13" ht="14.25" thickBot="1" thickTop="1">
      <c r="A79" s="31" t="s">
        <v>105</v>
      </c>
      <c r="B79" s="32">
        <v>4110</v>
      </c>
      <c r="C79" s="32">
        <v>580</v>
      </c>
      <c r="D79" s="112">
        <f aca="true" t="shared" si="18" ref="D79:J79">SUM(D80:D82)</f>
        <v>0</v>
      </c>
      <c r="E79" s="112">
        <f t="shared" si="18"/>
        <v>0</v>
      </c>
      <c r="F79" s="112">
        <f>SUM(F80:F82)</f>
        <v>0</v>
      </c>
      <c r="G79" s="112">
        <f>SUM(G80:G82)</f>
        <v>0</v>
      </c>
      <c r="H79" s="112">
        <f t="shared" si="18"/>
        <v>0</v>
      </c>
      <c r="I79" s="112">
        <f t="shared" si="18"/>
        <v>0</v>
      </c>
      <c r="J79" s="112">
        <f t="shared" si="18"/>
        <v>0</v>
      </c>
      <c r="K79" s="112">
        <f>SUM(K80:K82)</f>
        <v>0</v>
      </c>
      <c r="L79" s="20">
        <f t="shared" si="3"/>
        <v>0</v>
      </c>
      <c r="M79" s="112">
        <f>SUM(M80:M82)</f>
        <v>0</v>
      </c>
    </row>
    <row r="80" spans="1:13" ht="12" customHeight="1" thickBot="1" thickTop="1">
      <c r="A80" s="34" t="s">
        <v>106</v>
      </c>
      <c r="B80" s="15">
        <v>4111</v>
      </c>
      <c r="C80" s="15">
        <v>590</v>
      </c>
      <c r="D80" s="111">
        <v>0</v>
      </c>
      <c r="E80" s="112">
        <v>0</v>
      </c>
      <c r="F80" s="111">
        <v>0</v>
      </c>
      <c r="G80" s="111">
        <v>0</v>
      </c>
      <c r="H80" s="111">
        <v>0</v>
      </c>
      <c r="I80" s="111">
        <v>0</v>
      </c>
      <c r="J80" s="111">
        <v>0</v>
      </c>
      <c r="K80" s="111">
        <v>0</v>
      </c>
      <c r="L80" s="20">
        <f t="shared" si="3"/>
        <v>0</v>
      </c>
      <c r="M80" s="111">
        <v>0</v>
      </c>
    </row>
    <row r="81" spans="1:13" ht="14.25" customHeight="1" thickBot="1" thickTop="1">
      <c r="A81" s="34" t="s">
        <v>107</v>
      </c>
      <c r="B81" s="15">
        <v>4112</v>
      </c>
      <c r="C81" s="15">
        <v>600</v>
      </c>
      <c r="D81" s="111">
        <v>0</v>
      </c>
      <c r="E81" s="112">
        <v>0</v>
      </c>
      <c r="F81" s="111">
        <v>0</v>
      </c>
      <c r="G81" s="111">
        <v>0</v>
      </c>
      <c r="H81" s="111">
        <v>0</v>
      </c>
      <c r="I81" s="111">
        <v>0</v>
      </c>
      <c r="J81" s="111">
        <v>0</v>
      </c>
      <c r="K81" s="111">
        <v>0</v>
      </c>
      <c r="L81" s="20">
        <f t="shared" si="3"/>
        <v>0</v>
      </c>
      <c r="M81" s="111">
        <v>0</v>
      </c>
    </row>
    <row r="82" spans="1:13" ht="14.25" thickBot="1" thickTop="1">
      <c r="A82" s="126" t="s">
        <v>108</v>
      </c>
      <c r="B82" s="15">
        <v>4113</v>
      </c>
      <c r="C82" s="15">
        <v>610</v>
      </c>
      <c r="D82" s="120">
        <v>0</v>
      </c>
      <c r="E82" s="121">
        <v>0</v>
      </c>
      <c r="F82" s="120">
        <v>0</v>
      </c>
      <c r="G82" s="120">
        <v>0</v>
      </c>
      <c r="H82" s="120">
        <v>0</v>
      </c>
      <c r="I82" s="120">
        <v>0</v>
      </c>
      <c r="J82" s="120">
        <v>0</v>
      </c>
      <c r="K82" s="120">
        <v>0</v>
      </c>
      <c r="L82" s="20">
        <f t="shared" si="3"/>
        <v>0</v>
      </c>
      <c r="M82" s="120">
        <v>0</v>
      </c>
    </row>
    <row r="83" spans="1:13" ht="14.25" thickBot="1" thickTop="1">
      <c r="A83" s="18" t="s">
        <v>109</v>
      </c>
      <c r="B83" s="18">
        <v>4200</v>
      </c>
      <c r="C83" s="18">
        <v>620</v>
      </c>
      <c r="D83" s="113">
        <f aca="true" t="shared" si="19" ref="D83:M83">D84</f>
        <v>0</v>
      </c>
      <c r="E83" s="113">
        <f t="shared" si="19"/>
        <v>0</v>
      </c>
      <c r="F83" s="113">
        <f t="shared" si="19"/>
        <v>0</v>
      </c>
      <c r="G83" s="113">
        <f t="shared" si="19"/>
        <v>0</v>
      </c>
      <c r="H83" s="113">
        <f t="shared" si="19"/>
        <v>0</v>
      </c>
      <c r="I83" s="113">
        <f t="shared" si="19"/>
        <v>0</v>
      </c>
      <c r="J83" s="113">
        <f t="shared" si="19"/>
        <v>0</v>
      </c>
      <c r="K83" s="113">
        <f t="shared" si="19"/>
        <v>0</v>
      </c>
      <c r="L83" s="20">
        <f t="shared" si="3"/>
        <v>0</v>
      </c>
      <c r="M83" s="113">
        <f t="shared" si="19"/>
        <v>0</v>
      </c>
    </row>
    <row r="84" spans="1:13" ht="14.25" thickBot="1" thickTop="1">
      <c r="A84" s="31" t="s">
        <v>110</v>
      </c>
      <c r="B84" s="32">
        <v>4210</v>
      </c>
      <c r="C84" s="32">
        <v>630</v>
      </c>
      <c r="D84" s="111">
        <v>0</v>
      </c>
      <c r="E84" s="112">
        <v>0</v>
      </c>
      <c r="F84" s="111">
        <v>0</v>
      </c>
      <c r="G84" s="111">
        <v>0</v>
      </c>
      <c r="H84" s="111">
        <v>0</v>
      </c>
      <c r="I84" s="111">
        <v>0</v>
      </c>
      <c r="J84" s="111">
        <v>0</v>
      </c>
      <c r="K84" s="111">
        <v>0</v>
      </c>
      <c r="L84" s="20">
        <f t="shared" si="3"/>
        <v>0</v>
      </c>
      <c r="M84" s="111">
        <v>0</v>
      </c>
    </row>
    <row r="85" spans="1:13" ht="14.25" thickBot="1" thickTop="1">
      <c r="A85" s="34" t="s">
        <v>134</v>
      </c>
      <c r="B85" s="15">
        <v>5000</v>
      </c>
      <c r="C85" s="15">
        <v>640</v>
      </c>
      <c r="D85" s="120" t="s">
        <v>135</v>
      </c>
      <c r="E85" s="122">
        <f>D21-E32</f>
        <v>35441</v>
      </c>
      <c r="F85" s="127" t="s">
        <v>135</v>
      </c>
      <c r="G85" s="127" t="s">
        <v>135</v>
      </c>
      <c r="H85" s="127" t="s">
        <v>135</v>
      </c>
      <c r="I85" s="127" t="s">
        <v>135</v>
      </c>
      <c r="J85" s="127" t="s">
        <v>135</v>
      </c>
      <c r="K85" s="127" t="s">
        <v>135</v>
      </c>
      <c r="L85" s="127" t="s">
        <v>135</v>
      </c>
      <c r="M85" s="127" t="s">
        <v>135</v>
      </c>
    </row>
    <row r="86" spans="1:13" ht="14.25" customHeight="1" thickTop="1">
      <c r="A86" s="149" t="s">
        <v>136</v>
      </c>
      <c r="B86" s="149"/>
      <c r="C86" s="149"/>
      <c r="D86" s="128"/>
      <c r="E86" s="129"/>
      <c r="F86" s="129"/>
      <c r="G86" s="128"/>
      <c r="H86" s="128"/>
      <c r="I86" s="128"/>
      <c r="J86" s="128"/>
      <c r="K86" s="128"/>
      <c r="L86" s="128"/>
      <c r="M86" s="6"/>
    </row>
    <row r="87" spans="1:13" ht="15">
      <c r="A87" s="58" t="s">
        <v>147</v>
      </c>
      <c r="B87" s="160"/>
      <c r="C87" s="160"/>
      <c r="D87" s="160"/>
      <c r="E87" s="55"/>
      <c r="F87" s="55"/>
      <c r="G87" s="157" t="s">
        <v>150</v>
      </c>
      <c r="H87" s="157"/>
      <c r="I87" s="157"/>
      <c r="J87" s="55"/>
      <c r="K87" s="55"/>
      <c r="L87" s="55"/>
      <c r="M87" s="55"/>
    </row>
    <row r="88" spans="1:13" ht="15">
      <c r="A88" s="55"/>
      <c r="B88" s="158" t="s">
        <v>111</v>
      </c>
      <c r="C88" s="158"/>
      <c r="D88" s="158"/>
      <c r="E88" s="55"/>
      <c r="F88" s="55"/>
      <c r="G88" s="159" t="s">
        <v>112</v>
      </c>
      <c r="H88" s="159"/>
      <c r="I88" s="1"/>
      <c r="J88" s="55"/>
      <c r="K88" s="55"/>
      <c r="L88" s="55"/>
      <c r="M88" s="55"/>
    </row>
    <row r="89" spans="1:13" ht="15">
      <c r="A89" s="58" t="str">
        <f>'[1]ЗАПОЛНИТЬ'!F31</f>
        <v>Головний бухгалтер</v>
      </c>
      <c r="B89" s="160"/>
      <c r="C89" s="160"/>
      <c r="D89" s="160"/>
      <c r="E89" s="55"/>
      <c r="F89" s="55"/>
      <c r="G89" s="157" t="str">
        <f>'[1]ЗАПОЛНИТЬ'!F28</f>
        <v>Т.О.Сисоєва</v>
      </c>
      <c r="H89" s="157"/>
      <c r="I89" s="157"/>
      <c r="J89" s="55"/>
      <c r="K89" s="55"/>
      <c r="L89" s="55"/>
      <c r="M89" s="55"/>
    </row>
    <row r="90" spans="1:13" ht="15">
      <c r="A90" s="55"/>
      <c r="B90" s="158" t="s">
        <v>111</v>
      </c>
      <c r="C90" s="158"/>
      <c r="D90" s="158"/>
      <c r="E90" s="55"/>
      <c r="F90" s="55"/>
      <c r="G90" s="159" t="s">
        <v>112</v>
      </c>
      <c r="H90" s="159"/>
      <c r="I90" s="1"/>
      <c r="J90" s="55"/>
      <c r="K90" s="55"/>
      <c r="L90" s="55"/>
      <c r="M90" s="55"/>
    </row>
    <row r="91" spans="1:13" ht="15">
      <c r="A91" s="1" t="str">
        <f>'[1]ЗАПОЛНИТЬ'!C19</f>
        <v>"06"жовтня 2017 року</v>
      </c>
      <c r="B91" s="55"/>
      <c r="C91" s="55"/>
      <c r="D91" s="55"/>
      <c r="E91" s="55"/>
      <c r="F91" s="55"/>
      <c r="G91" s="55"/>
      <c r="H91" s="55"/>
      <c r="I91" s="55"/>
      <c r="J91" s="55"/>
      <c r="K91" s="55"/>
      <c r="L91" s="55"/>
      <c r="M91" s="55"/>
    </row>
    <row r="92" spans="1:13" ht="12.75">
      <c r="A92" s="6"/>
      <c r="B92" s="55"/>
      <c r="C92" s="55"/>
      <c r="D92" s="55"/>
      <c r="E92" s="55"/>
      <c r="F92" s="55"/>
      <c r="G92" s="55"/>
      <c r="H92" s="55"/>
      <c r="I92" s="55"/>
      <c r="J92" s="55"/>
      <c r="K92" s="55"/>
      <c r="L92" s="55"/>
      <c r="M92" s="55"/>
    </row>
    <row r="93" spans="1:13" ht="12.75">
      <c r="A93" s="55"/>
      <c r="B93" s="55"/>
      <c r="C93" s="55"/>
      <c r="D93" s="55"/>
      <c r="E93" s="55"/>
      <c r="F93" s="55"/>
      <c r="G93" s="55"/>
      <c r="H93" s="55"/>
      <c r="I93" s="55"/>
      <c r="J93" s="55"/>
      <c r="K93" s="55"/>
      <c r="L93" s="55"/>
      <c r="M93" s="55"/>
    </row>
  </sheetData>
  <mergeCells count="44">
    <mergeCell ref="I1:M3"/>
    <mergeCell ref="A4:L4"/>
    <mergeCell ref="A5:H5"/>
    <mergeCell ref="A6:L6"/>
    <mergeCell ref="L7:M7"/>
    <mergeCell ref="B8:J8"/>
    <mergeCell ref="L8:M8"/>
    <mergeCell ref="L9:M9"/>
    <mergeCell ref="B9:G9"/>
    <mergeCell ref="L10:M10"/>
    <mergeCell ref="A11:B11"/>
    <mergeCell ref="E11:J11"/>
    <mergeCell ref="C10:H10"/>
    <mergeCell ref="A12:B12"/>
    <mergeCell ref="E12:L12"/>
    <mergeCell ref="A13:B13"/>
    <mergeCell ref="E13:L13"/>
    <mergeCell ref="A14:B14"/>
    <mergeCell ref="E14:L14"/>
    <mergeCell ref="A17:A19"/>
    <mergeCell ref="B17:B19"/>
    <mergeCell ref="C17:C19"/>
    <mergeCell ref="D17:D19"/>
    <mergeCell ref="E17:E19"/>
    <mergeCell ref="F17:G17"/>
    <mergeCell ref="H17:H19"/>
    <mergeCell ref="I17:I19"/>
    <mergeCell ref="J17:K17"/>
    <mergeCell ref="L17:M17"/>
    <mergeCell ref="F18:F19"/>
    <mergeCell ref="G18:G19"/>
    <mergeCell ref="J18:J19"/>
    <mergeCell ref="K18:K19"/>
    <mergeCell ref="L18:L19"/>
    <mergeCell ref="M18:M19"/>
    <mergeCell ref="A86:C86"/>
    <mergeCell ref="B89:D89"/>
    <mergeCell ref="G89:I89"/>
    <mergeCell ref="B90:D90"/>
    <mergeCell ref="G90:H90"/>
    <mergeCell ref="B87:D87"/>
    <mergeCell ref="G87:I87"/>
    <mergeCell ref="B88:D88"/>
    <mergeCell ref="G88:H88"/>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workbookViewId="0" topLeftCell="B22">
      <selection activeCell="I23" sqref="I23"/>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 min="12" max="12" width="9.8515625" style="0" customWidth="1"/>
  </cols>
  <sheetData>
    <row r="1" spans="1:13" ht="15">
      <c r="A1" s="1"/>
      <c r="B1" s="1"/>
      <c r="C1" s="1"/>
      <c r="D1" s="1"/>
      <c r="E1" s="1"/>
      <c r="F1" s="1"/>
      <c r="G1" s="1"/>
      <c r="H1" s="63"/>
      <c r="I1" s="170" t="s">
        <v>113</v>
      </c>
      <c r="J1" s="170"/>
      <c r="K1" s="170"/>
      <c r="L1" s="170"/>
      <c r="M1" s="63"/>
    </row>
    <row r="2" spans="1:13" ht="15">
      <c r="A2" s="1"/>
      <c r="B2" s="1"/>
      <c r="C2" s="1"/>
      <c r="D2" s="1"/>
      <c r="E2" s="1"/>
      <c r="F2" s="1"/>
      <c r="G2" s="63"/>
      <c r="H2" s="63"/>
      <c r="I2" s="170"/>
      <c r="J2" s="170"/>
      <c r="K2" s="170"/>
      <c r="L2" s="170"/>
      <c r="M2" s="63"/>
    </row>
    <row r="3" spans="1:13" ht="14.25">
      <c r="A3" s="171" t="s">
        <v>1</v>
      </c>
      <c r="B3" s="171"/>
      <c r="C3" s="171"/>
      <c r="D3" s="171"/>
      <c r="E3" s="171"/>
      <c r="F3" s="171"/>
      <c r="G3" s="171"/>
      <c r="H3" s="171"/>
      <c r="I3" s="171"/>
      <c r="J3" s="171"/>
      <c r="K3" s="171"/>
      <c r="L3" s="171"/>
      <c r="M3" s="63"/>
    </row>
    <row r="4" spans="1:13" ht="14.25">
      <c r="A4" s="171" t="s">
        <v>114</v>
      </c>
      <c r="B4" s="171"/>
      <c r="C4" s="171"/>
      <c r="D4" s="171"/>
      <c r="E4" s="171"/>
      <c r="F4" s="171"/>
      <c r="G4" s="171"/>
      <c r="H4" s="171"/>
      <c r="I4" s="171"/>
      <c r="J4" s="171"/>
      <c r="K4" s="171"/>
      <c r="L4" s="171"/>
      <c r="M4" s="4"/>
    </row>
    <row r="5" spans="1:13" ht="14.25">
      <c r="A5" s="148" t="str">
        <f>IF('[1]ЗАПОЛНИТЬ'!$F$7=1,CONCATENATE('[1]шапки'!A4),CONCATENATE('[1]шапки'!A4,'[1]шапки'!C4))</f>
        <v>(форма № 4-2д, </v>
      </c>
      <c r="B5" s="148"/>
      <c r="C5" s="148"/>
      <c r="D5" s="2" t="str">
        <f>IF('[1]ЗАПОЛНИТЬ'!$F$7=1,'[1]шапки'!C4,'[1]шапки'!D4)</f>
        <v>№ 4-2м),</v>
      </c>
      <c r="E5" s="4">
        <f>IF('[1]ЗАПОЛНИТЬ'!$F$7=1,'[1]шапки'!D4,"")</f>
      </c>
      <c r="F5" s="4"/>
      <c r="G5" s="3"/>
      <c r="H5" s="3"/>
      <c r="I5" s="4"/>
      <c r="J5" s="4"/>
      <c r="K5" s="4"/>
      <c r="L5" s="4"/>
      <c r="M5" s="4"/>
    </row>
    <row r="6" spans="1:13" ht="15">
      <c r="A6" s="171" t="str">
        <f>CONCATENATE("за ",'[1]ЗАПОЛНИТЬ'!$B$17," ",'[1]ЗАПОЛНИТЬ'!$C$17)</f>
        <v>за ІІІ квартал 2017 р.</v>
      </c>
      <c r="B6" s="171"/>
      <c r="C6" s="171"/>
      <c r="D6" s="171"/>
      <c r="E6" s="171"/>
      <c r="F6" s="171"/>
      <c r="G6" s="171"/>
      <c r="H6" s="171"/>
      <c r="I6" s="171"/>
      <c r="J6" s="171"/>
      <c r="K6" s="171"/>
      <c r="L6" s="171"/>
      <c r="M6" s="1"/>
    </row>
    <row r="7" spans="1:13" ht="12.75">
      <c r="A7" s="6"/>
      <c r="B7" s="6"/>
      <c r="C7" s="6"/>
      <c r="D7" s="6"/>
      <c r="E7" s="6"/>
      <c r="F7" s="6"/>
      <c r="G7" s="6"/>
      <c r="H7" s="6"/>
      <c r="I7" s="6"/>
      <c r="J7" s="6"/>
      <c r="K7" s="6"/>
      <c r="L7" s="181" t="s">
        <v>2</v>
      </c>
      <c r="M7" s="181"/>
    </row>
    <row r="8" spans="1:13" ht="25.5" customHeight="1">
      <c r="A8" s="65" t="s">
        <v>3</v>
      </c>
      <c r="B8" s="182" t="s">
        <v>148</v>
      </c>
      <c r="C8" s="183"/>
      <c r="D8" s="183"/>
      <c r="E8" s="183"/>
      <c r="F8" s="183"/>
      <c r="G8" s="183"/>
      <c r="H8" s="183"/>
      <c r="I8" s="183"/>
      <c r="J8" s="183"/>
      <c r="K8" s="66" t="str">
        <f>'[1]ЗАПОЛНИТЬ'!A13</f>
        <v>за ЄДРПОУ</v>
      </c>
      <c r="L8" s="184">
        <v>33174433</v>
      </c>
      <c r="M8" s="185"/>
    </row>
    <row r="9" spans="1:13" ht="13.5" customHeight="1">
      <c r="A9" s="8" t="s">
        <v>4</v>
      </c>
      <c r="D9" s="180" t="s">
        <v>149</v>
      </c>
      <c r="E9" s="180"/>
      <c r="F9" s="180"/>
      <c r="G9" s="180"/>
      <c r="H9" s="180"/>
      <c r="I9" s="180"/>
      <c r="K9" s="66" t="str">
        <f>'[1]ЗАПОЛНИТЬ'!A14</f>
        <v>за КОАТУУ</v>
      </c>
      <c r="L9" s="154">
        <f>'[1]ЗАПОЛНИТЬ'!B14</f>
        <v>5911000000</v>
      </c>
      <c r="M9" s="154"/>
    </row>
    <row r="10" spans="1:13" ht="13.5">
      <c r="A10" s="8" t="str">
        <f>'[1]Ф.4.1.КФК20'!A11</f>
        <v>Організаційно-правова форма господарювання</v>
      </c>
      <c r="D10" s="169" t="s">
        <v>146</v>
      </c>
      <c r="E10" s="169"/>
      <c r="F10" s="169"/>
      <c r="G10" s="169"/>
      <c r="H10" s="169"/>
      <c r="I10" s="169"/>
      <c r="K10" s="66" t="str">
        <f>'[1]ЗАПОЛНИТЬ'!A15</f>
        <v>за КОПФГ</v>
      </c>
      <c r="L10" s="154">
        <v>430</v>
      </c>
      <c r="M10" s="154"/>
    </row>
    <row r="11" spans="1:13" ht="13.5" customHeight="1">
      <c r="A11" s="161" t="s">
        <v>5</v>
      </c>
      <c r="B11" s="161"/>
      <c r="C11" s="161"/>
      <c r="D11" s="67">
        <f>'[1]ЗАПОЛНИТЬ'!H9</f>
        <v>0</v>
      </c>
      <c r="E11" s="178">
        <f>IF(D11&gt;0,VLOOKUP(D11,'[1]ДовидникКВК(ГОС)'!A:B,2,FALSE),"")</f>
      </c>
      <c r="F11" s="178"/>
      <c r="G11" s="178"/>
      <c r="H11" s="178"/>
      <c r="I11" s="178"/>
      <c r="J11" s="178"/>
      <c r="K11" s="68"/>
      <c r="L11" s="69"/>
      <c r="M11" s="70"/>
    </row>
    <row r="12" spans="1:13" ht="13.5" customHeight="1">
      <c r="A12" s="161" t="s">
        <v>6</v>
      </c>
      <c r="B12" s="161"/>
      <c r="C12" s="161"/>
      <c r="D12" s="71" t="s">
        <v>103</v>
      </c>
      <c r="E12" s="179" t="str">
        <f>IF(D12&gt;0,VLOOKUP(D12,'[1]ДовидникКПК'!B:C,2,FALSE),"")</f>
        <v>-</v>
      </c>
      <c r="F12" s="179"/>
      <c r="G12" s="179"/>
      <c r="H12" s="179"/>
      <c r="I12" s="179"/>
      <c r="J12" s="179"/>
      <c r="K12" s="179"/>
      <c r="L12" s="179"/>
      <c r="M12" s="72"/>
    </row>
    <row r="13" spans="1:13" ht="13.5" customHeight="1">
      <c r="A13" s="161" t="s">
        <v>7</v>
      </c>
      <c r="B13" s="161"/>
      <c r="C13" s="161"/>
      <c r="D13" s="12" t="str">
        <f>'[1]ЗАПОЛНИТЬ'!H10</f>
        <v>10</v>
      </c>
      <c r="E13" s="178" t="str">
        <f>'[1]ЗАПОЛНИТЬ'!I10</f>
        <v>Орган з питань освіти і науки, молоді та спорту</v>
      </c>
      <c r="F13" s="178"/>
      <c r="G13" s="178"/>
      <c r="H13" s="178"/>
      <c r="I13" s="178"/>
      <c r="J13" s="178"/>
      <c r="K13" s="178"/>
      <c r="L13" s="178"/>
      <c r="M13" s="72"/>
    </row>
    <row r="14" spans="1:13" ht="32.25" customHeight="1">
      <c r="A14" s="161" t="s">
        <v>8</v>
      </c>
      <c r="B14" s="161"/>
      <c r="C14" s="161"/>
      <c r="D14" s="71" t="s">
        <v>9</v>
      </c>
      <c r="E14" s="178"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78"/>
      <c r="G14" s="178"/>
      <c r="H14" s="178"/>
      <c r="I14" s="178"/>
      <c r="J14" s="178"/>
      <c r="K14" s="178"/>
      <c r="L14" s="178"/>
      <c r="M14" s="72"/>
    </row>
    <row r="15" spans="1:13" ht="12.75">
      <c r="A15" s="14" t="s">
        <v>115</v>
      </c>
      <c r="B15" s="6"/>
      <c r="C15" s="6"/>
      <c r="D15" s="6"/>
      <c r="E15" s="6"/>
      <c r="F15" s="6"/>
      <c r="G15" s="6"/>
      <c r="H15" s="6"/>
      <c r="I15" s="6"/>
      <c r="J15" s="6"/>
      <c r="K15" s="6"/>
      <c r="L15" s="6"/>
      <c r="M15" s="6"/>
    </row>
    <row r="16" spans="1:13" ht="13.5" thickBot="1">
      <c r="A16" s="14" t="s">
        <v>11</v>
      </c>
      <c r="B16" s="6"/>
      <c r="C16" s="6"/>
      <c r="D16" s="6"/>
      <c r="E16" s="6"/>
      <c r="F16" s="6"/>
      <c r="G16" s="6"/>
      <c r="H16" s="6"/>
      <c r="I16" s="6"/>
      <c r="J16" s="6"/>
      <c r="K16" s="6"/>
      <c r="L16" s="6"/>
      <c r="M16" s="6"/>
    </row>
    <row r="17" spans="1:13" ht="14.25" thickBot="1" thickTop="1">
      <c r="A17" s="163" t="s">
        <v>12</v>
      </c>
      <c r="B17" s="163" t="s">
        <v>116</v>
      </c>
      <c r="C17" s="163" t="s">
        <v>14</v>
      </c>
      <c r="D17" s="163" t="s">
        <v>117</v>
      </c>
      <c r="E17" s="163" t="s">
        <v>16</v>
      </c>
      <c r="F17" s="163"/>
      <c r="G17" s="163" t="s">
        <v>17</v>
      </c>
      <c r="H17" s="163" t="s">
        <v>118</v>
      </c>
      <c r="I17" s="163" t="s">
        <v>119</v>
      </c>
      <c r="J17" s="163" t="s">
        <v>21</v>
      </c>
      <c r="K17" s="163"/>
      <c r="L17" s="150" t="s">
        <v>22</v>
      </c>
      <c r="M17" s="150"/>
    </row>
    <row r="18" spans="1:13" ht="14.25" thickBot="1" thickTop="1">
      <c r="A18" s="163"/>
      <c r="B18" s="163"/>
      <c r="C18" s="163"/>
      <c r="D18" s="163"/>
      <c r="E18" s="163"/>
      <c r="F18" s="163"/>
      <c r="G18" s="163"/>
      <c r="H18" s="163"/>
      <c r="I18" s="163"/>
      <c r="J18" s="163"/>
      <c r="K18" s="163"/>
      <c r="L18" s="150"/>
      <c r="M18" s="150"/>
    </row>
    <row r="19" spans="1:13" ht="42.75" thickBot="1" thickTop="1">
      <c r="A19" s="163"/>
      <c r="B19" s="163"/>
      <c r="C19" s="163"/>
      <c r="D19" s="163"/>
      <c r="E19" s="15" t="s">
        <v>23</v>
      </c>
      <c r="F19" s="16" t="s">
        <v>24</v>
      </c>
      <c r="G19" s="163"/>
      <c r="H19" s="163"/>
      <c r="I19" s="163"/>
      <c r="J19" s="15" t="s">
        <v>23</v>
      </c>
      <c r="K19" s="16" t="s">
        <v>120</v>
      </c>
      <c r="L19" s="15" t="s">
        <v>23</v>
      </c>
      <c r="M19" s="73" t="s">
        <v>24</v>
      </c>
    </row>
    <row r="20" spans="1:13" ht="14.25" thickBot="1" thickTop="1">
      <c r="A20" s="17">
        <v>1</v>
      </c>
      <c r="B20" s="17">
        <v>2</v>
      </c>
      <c r="C20" s="17">
        <v>3</v>
      </c>
      <c r="D20" s="17">
        <v>4</v>
      </c>
      <c r="E20" s="17">
        <v>5</v>
      </c>
      <c r="F20" s="17">
        <v>6</v>
      </c>
      <c r="G20" s="17">
        <v>7</v>
      </c>
      <c r="H20" s="17">
        <v>8</v>
      </c>
      <c r="I20" s="17">
        <v>8</v>
      </c>
      <c r="J20" s="17">
        <v>9</v>
      </c>
      <c r="K20" s="17">
        <v>10</v>
      </c>
      <c r="L20" s="17">
        <v>11</v>
      </c>
      <c r="M20" s="17">
        <v>12</v>
      </c>
    </row>
    <row r="21" spans="1:13" ht="14.25" thickBot="1" thickTop="1">
      <c r="A21" s="17" t="s">
        <v>30</v>
      </c>
      <c r="B21" s="18" t="s">
        <v>31</v>
      </c>
      <c r="C21" s="19" t="s">
        <v>32</v>
      </c>
      <c r="D21" s="40">
        <f>SUM(D22:D26)</f>
        <v>3928</v>
      </c>
      <c r="E21" s="49">
        <v>0</v>
      </c>
      <c r="F21" s="49">
        <v>0</v>
      </c>
      <c r="G21" s="49">
        <v>0</v>
      </c>
      <c r="H21" s="40">
        <f>H24</f>
        <v>0</v>
      </c>
      <c r="I21" s="40">
        <f>SUM(I22:I25)</f>
        <v>3928</v>
      </c>
      <c r="J21" s="23" t="s">
        <v>31</v>
      </c>
      <c r="K21" s="23" t="s">
        <v>31</v>
      </c>
      <c r="L21" s="40">
        <v>0</v>
      </c>
      <c r="M21" s="20">
        <v>0</v>
      </c>
    </row>
    <row r="22" spans="1:13" ht="14.25" customHeight="1" thickBot="1" thickTop="1">
      <c r="A22" s="24" t="s">
        <v>121</v>
      </c>
      <c r="B22" s="18" t="s">
        <v>31</v>
      </c>
      <c r="C22" s="19" t="s">
        <v>34</v>
      </c>
      <c r="D22" s="74">
        <v>3928</v>
      </c>
      <c r="E22" s="23" t="s">
        <v>31</v>
      </c>
      <c r="F22" s="23" t="s">
        <v>31</v>
      </c>
      <c r="G22" s="23" t="s">
        <v>31</v>
      </c>
      <c r="H22" s="23" t="s">
        <v>31</v>
      </c>
      <c r="I22" s="74">
        <v>3928</v>
      </c>
      <c r="J22" s="23" t="s">
        <v>31</v>
      </c>
      <c r="K22" s="23" t="s">
        <v>31</v>
      </c>
      <c r="L22" s="23" t="s">
        <v>31</v>
      </c>
      <c r="M22" s="22" t="s">
        <v>31</v>
      </c>
    </row>
    <row r="23" spans="1:13" ht="25.5" customHeight="1" thickBot="1" thickTop="1">
      <c r="A23" s="75" t="s">
        <v>122</v>
      </c>
      <c r="B23" s="18" t="s">
        <v>31</v>
      </c>
      <c r="C23" s="19" t="s">
        <v>36</v>
      </c>
      <c r="D23" s="74">
        <v>0</v>
      </c>
      <c r="E23" s="23" t="s">
        <v>31</v>
      </c>
      <c r="F23" s="23" t="s">
        <v>31</v>
      </c>
      <c r="G23" s="23" t="s">
        <v>31</v>
      </c>
      <c r="H23" s="23" t="s">
        <v>31</v>
      </c>
      <c r="I23" s="74">
        <v>0</v>
      </c>
      <c r="J23" s="22" t="s">
        <v>31</v>
      </c>
      <c r="K23" s="22" t="s">
        <v>31</v>
      </c>
      <c r="L23" s="22" t="s">
        <v>31</v>
      </c>
      <c r="M23" s="22" t="s">
        <v>31</v>
      </c>
    </row>
    <row r="24" spans="1:13" ht="43.5" customHeight="1" thickBot="1" thickTop="1">
      <c r="A24" s="75" t="s">
        <v>123</v>
      </c>
      <c r="B24" s="18" t="s">
        <v>31</v>
      </c>
      <c r="C24" s="19" t="s">
        <v>38</v>
      </c>
      <c r="D24" s="35">
        <v>0</v>
      </c>
      <c r="E24" s="22" t="s">
        <v>31</v>
      </c>
      <c r="F24" s="22" t="s">
        <v>31</v>
      </c>
      <c r="G24" s="22" t="s">
        <v>31</v>
      </c>
      <c r="H24" s="76">
        <v>0</v>
      </c>
      <c r="I24" s="35">
        <v>0</v>
      </c>
      <c r="J24" s="22" t="s">
        <v>31</v>
      </c>
      <c r="K24" s="22" t="s">
        <v>31</v>
      </c>
      <c r="L24" s="22" t="s">
        <v>31</v>
      </c>
      <c r="M24" s="22" t="s">
        <v>31</v>
      </c>
    </row>
    <row r="25" spans="1:13" ht="21.75" customHeight="1" thickBot="1" thickTop="1">
      <c r="A25" s="75" t="s">
        <v>124</v>
      </c>
      <c r="B25" s="18" t="s">
        <v>31</v>
      </c>
      <c r="C25" s="19" t="s">
        <v>40</v>
      </c>
      <c r="D25" s="35">
        <v>0</v>
      </c>
      <c r="E25" s="22" t="s">
        <v>31</v>
      </c>
      <c r="F25" s="22" t="s">
        <v>31</v>
      </c>
      <c r="G25" s="22" t="s">
        <v>31</v>
      </c>
      <c r="H25" s="22" t="s">
        <v>31</v>
      </c>
      <c r="I25" s="35">
        <v>0</v>
      </c>
      <c r="J25" s="22" t="s">
        <v>31</v>
      </c>
      <c r="K25" s="22" t="s">
        <v>31</v>
      </c>
      <c r="L25" s="22" t="s">
        <v>31</v>
      </c>
      <c r="M25" s="22" t="s">
        <v>31</v>
      </c>
    </row>
    <row r="26" spans="1:13" ht="14.25" thickBot="1" thickTop="1">
      <c r="A26" s="24" t="s">
        <v>41</v>
      </c>
      <c r="B26" s="18" t="s">
        <v>31</v>
      </c>
      <c r="C26" s="19" t="s">
        <v>42</v>
      </c>
      <c r="D26" s="74">
        <v>0</v>
      </c>
      <c r="E26" s="22" t="s">
        <v>31</v>
      </c>
      <c r="F26" s="22" t="s">
        <v>31</v>
      </c>
      <c r="G26" s="22" t="s">
        <v>31</v>
      </c>
      <c r="H26" s="22" t="s">
        <v>31</v>
      </c>
      <c r="I26" s="22" t="s">
        <v>31</v>
      </c>
      <c r="J26" s="22" t="s">
        <v>31</v>
      </c>
      <c r="K26" s="22" t="s">
        <v>31</v>
      </c>
      <c r="L26" s="22" t="s">
        <v>31</v>
      </c>
      <c r="M26" s="22" t="s">
        <v>31</v>
      </c>
    </row>
    <row r="27" spans="1:13" ht="14.25" thickBot="1" thickTop="1">
      <c r="A27" s="77" t="s">
        <v>125</v>
      </c>
      <c r="B27" s="18" t="s">
        <v>31</v>
      </c>
      <c r="C27" s="19" t="s">
        <v>44</v>
      </c>
      <c r="D27" s="40">
        <f>D29+D64+D84+D89</f>
        <v>3928</v>
      </c>
      <c r="E27" s="23" t="s">
        <v>31</v>
      </c>
      <c r="F27" s="23" t="s">
        <v>31</v>
      </c>
      <c r="G27" s="23" t="s">
        <v>31</v>
      </c>
      <c r="H27" s="23" t="s">
        <v>31</v>
      </c>
      <c r="I27" s="23" t="s">
        <v>31</v>
      </c>
      <c r="J27" s="40">
        <f>J29+J64+J84+J89</f>
        <v>3928</v>
      </c>
      <c r="K27" s="20">
        <f>K29+K64+K84+K89</f>
        <v>0</v>
      </c>
      <c r="L27" s="22" t="s">
        <v>31</v>
      </c>
      <c r="M27" s="22" t="s">
        <v>31</v>
      </c>
    </row>
    <row r="28" spans="1:13" ht="12" customHeight="1" thickBot="1" thickTop="1">
      <c r="A28" s="78" t="s">
        <v>45</v>
      </c>
      <c r="B28" s="79"/>
      <c r="C28" s="80"/>
      <c r="D28" s="81"/>
      <c r="E28" s="23"/>
      <c r="F28" s="23"/>
      <c r="G28" s="23"/>
      <c r="H28" s="23"/>
      <c r="I28" s="23"/>
      <c r="J28" s="81"/>
      <c r="K28" s="76"/>
      <c r="L28" s="22"/>
      <c r="M28" s="22"/>
    </row>
    <row r="29" spans="1:13" ht="14.25" thickBot="1" thickTop="1">
      <c r="A29" s="18" t="s">
        <v>46</v>
      </c>
      <c r="B29" s="18">
        <v>2000</v>
      </c>
      <c r="C29" s="19" t="s">
        <v>47</v>
      </c>
      <c r="D29" s="40">
        <f>D30+D35+D52+D55+D59+D63</f>
        <v>3928</v>
      </c>
      <c r="E29" s="23" t="s">
        <v>31</v>
      </c>
      <c r="F29" s="23" t="s">
        <v>31</v>
      </c>
      <c r="G29" s="23" t="s">
        <v>31</v>
      </c>
      <c r="H29" s="23" t="s">
        <v>31</v>
      </c>
      <c r="I29" s="23" t="s">
        <v>31</v>
      </c>
      <c r="J29" s="40">
        <f>J30+J35+J52+J55+J59+J63</f>
        <v>3928</v>
      </c>
      <c r="K29" s="20">
        <f>K30+K35+K52+K55+K59+K63</f>
        <v>0</v>
      </c>
      <c r="L29" s="22" t="s">
        <v>31</v>
      </c>
      <c r="M29" s="22" t="s">
        <v>31</v>
      </c>
    </row>
    <row r="30" spans="1:13" ht="16.5" customHeight="1" thickBot="1" thickTop="1">
      <c r="A30" s="30" t="s">
        <v>48</v>
      </c>
      <c r="B30" s="18">
        <v>2100</v>
      </c>
      <c r="C30" s="19" t="s">
        <v>49</v>
      </c>
      <c r="D30" s="20">
        <f>D31+D34</f>
        <v>0</v>
      </c>
      <c r="E30" s="22" t="s">
        <v>31</v>
      </c>
      <c r="F30" s="22" t="s">
        <v>31</v>
      </c>
      <c r="G30" s="22" t="s">
        <v>31</v>
      </c>
      <c r="H30" s="22" t="s">
        <v>31</v>
      </c>
      <c r="I30" s="22" t="s">
        <v>31</v>
      </c>
      <c r="J30" s="20">
        <f>J31+J34</f>
        <v>0</v>
      </c>
      <c r="K30" s="20">
        <f>K31+K34</f>
        <v>0</v>
      </c>
      <c r="L30" s="22" t="s">
        <v>31</v>
      </c>
      <c r="M30" s="22" t="s">
        <v>31</v>
      </c>
    </row>
    <row r="31" spans="1:13" ht="14.25" thickBot="1" thickTop="1">
      <c r="A31" s="31" t="s">
        <v>50</v>
      </c>
      <c r="B31" s="32">
        <v>2110</v>
      </c>
      <c r="C31" s="82" t="s">
        <v>126</v>
      </c>
      <c r="D31" s="33">
        <f>SUM(D32:D33)</f>
        <v>0</v>
      </c>
      <c r="E31" s="22" t="s">
        <v>31</v>
      </c>
      <c r="F31" s="22" t="s">
        <v>31</v>
      </c>
      <c r="G31" s="22" t="s">
        <v>31</v>
      </c>
      <c r="H31" s="22" t="s">
        <v>31</v>
      </c>
      <c r="I31" s="22" t="s">
        <v>31</v>
      </c>
      <c r="J31" s="33">
        <f>SUM(J32:J33)</f>
        <v>0</v>
      </c>
      <c r="K31" s="33">
        <f>SUM(K32:K33)</f>
        <v>0</v>
      </c>
      <c r="L31" s="22" t="s">
        <v>31</v>
      </c>
      <c r="M31" s="22" t="s">
        <v>31</v>
      </c>
    </row>
    <row r="32" spans="1:13" ht="14.25" thickBot="1" thickTop="1">
      <c r="A32" s="34" t="s">
        <v>51</v>
      </c>
      <c r="B32" s="15">
        <v>2111</v>
      </c>
      <c r="C32" s="15">
        <v>110</v>
      </c>
      <c r="D32" s="35">
        <v>0</v>
      </c>
      <c r="E32" s="22" t="s">
        <v>31</v>
      </c>
      <c r="F32" s="22" t="s">
        <v>31</v>
      </c>
      <c r="G32" s="22" t="s">
        <v>31</v>
      </c>
      <c r="H32" s="22" t="s">
        <v>31</v>
      </c>
      <c r="I32" s="22" t="s">
        <v>31</v>
      </c>
      <c r="J32" s="35">
        <v>0</v>
      </c>
      <c r="K32" s="35">
        <v>0</v>
      </c>
      <c r="L32" s="22" t="s">
        <v>31</v>
      </c>
      <c r="M32" s="22" t="s">
        <v>31</v>
      </c>
    </row>
    <row r="33" spans="1:13" ht="14.25" thickBot="1" thickTop="1">
      <c r="A33" s="34" t="s">
        <v>52</v>
      </c>
      <c r="B33" s="15">
        <v>2112</v>
      </c>
      <c r="C33" s="15">
        <v>120</v>
      </c>
      <c r="D33" s="35">
        <v>0</v>
      </c>
      <c r="E33" s="22" t="s">
        <v>31</v>
      </c>
      <c r="F33" s="22" t="s">
        <v>31</v>
      </c>
      <c r="G33" s="22" t="s">
        <v>31</v>
      </c>
      <c r="H33" s="22" t="s">
        <v>31</v>
      </c>
      <c r="I33" s="22" t="s">
        <v>31</v>
      </c>
      <c r="J33" s="35">
        <v>0</v>
      </c>
      <c r="K33" s="35">
        <v>0</v>
      </c>
      <c r="L33" s="22" t="s">
        <v>31</v>
      </c>
      <c r="M33" s="22" t="s">
        <v>31</v>
      </c>
    </row>
    <row r="34" spans="1:13" ht="14.25" thickBot="1" thickTop="1">
      <c r="A34" s="37" t="s">
        <v>53</v>
      </c>
      <c r="B34" s="32">
        <v>2120</v>
      </c>
      <c r="C34" s="32">
        <v>130</v>
      </c>
      <c r="D34" s="38">
        <v>0</v>
      </c>
      <c r="E34" s="22" t="s">
        <v>31</v>
      </c>
      <c r="F34" s="22" t="s">
        <v>31</v>
      </c>
      <c r="G34" s="22" t="s">
        <v>31</v>
      </c>
      <c r="H34" s="22" t="s">
        <v>31</v>
      </c>
      <c r="I34" s="22" t="s">
        <v>31</v>
      </c>
      <c r="J34" s="38">
        <v>0</v>
      </c>
      <c r="K34" s="38">
        <v>0</v>
      </c>
      <c r="L34" s="22" t="s">
        <v>31</v>
      </c>
      <c r="M34" s="22" t="s">
        <v>31</v>
      </c>
    </row>
    <row r="35" spans="1:13" ht="14.25" thickBot="1" thickTop="1">
      <c r="A35" s="39" t="s">
        <v>54</v>
      </c>
      <c r="B35" s="18">
        <v>2200</v>
      </c>
      <c r="C35" s="18">
        <v>140</v>
      </c>
      <c r="D35" s="40">
        <f>SUM(D36:D42)+D49</f>
        <v>3928</v>
      </c>
      <c r="E35" s="23" t="s">
        <v>31</v>
      </c>
      <c r="F35" s="23" t="s">
        <v>31</v>
      </c>
      <c r="G35" s="23" t="s">
        <v>31</v>
      </c>
      <c r="H35" s="23" t="s">
        <v>31</v>
      </c>
      <c r="I35" s="23" t="s">
        <v>31</v>
      </c>
      <c r="J35" s="40">
        <f>SUM(J36:J42)+J49</f>
        <v>3928</v>
      </c>
      <c r="K35" s="20">
        <f>SUM(K36:K42)+K49</f>
        <v>0</v>
      </c>
      <c r="L35" s="22" t="s">
        <v>31</v>
      </c>
      <c r="M35" s="22" t="s">
        <v>31</v>
      </c>
    </row>
    <row r="36" spans="1:13" ht="14.25" customHeight="1" thickBot="1" thickTop="1">
      <c r="A36" s="31" t="s">
        <v>55</v>
      </c>
      <c r="B36" s="32">
        <v>2210</v>
      </c>
      <c r="C36" s="32">
        <v>150</v>
      </c>
      <c r="D36" s="41">
        <v>0</v>
      </c>
      <c r="E36" s="23" t="s">
        <v>31</v>
      </c>
      <c r="F36" s="23" t="s">
        <v>31</v>
      </c>
      <c r="G36" s="23" t="s">
        <v>31</v>
      </c>
      <c r="H36" s="23" t="s">
        <v>31</v>
      </c>
      <c r="I36" s="23" t="s">
        <v>31</v>
      </c>
      <c r="J36" s="41">
        <v>0</v>
      </c>
      <c r="K36" s="38">
        <v>0</v>
      </c>
      <c r="L36" s="22" t="s">
        <v>31</v>
      </c>
      <c r="M36" s="22" t="s">
        <v>31</v>
      </c>
    </row>
    <row r="37" spans="1:13" ht="15.75" customHeight="1" thickBot="1" thickTop="1">
      <c r="A37" s="31" t="s">
        <v>56</v>
      </c>
      <c r="B37" s="32">
        <v>2220</v>
      </c>
      <c r="C37" s="32">
        <v>160</v>
      </c>
      <c r="D37" s="41">
        <v>0</v>
      </c>
      <c r="E37" s="23" t="s">
        <v>31</v>
      </c>
      <c r="F37" s="23" t="s">
        <v>31</v>
      </c>
      <c r="G37" s="23" t="s">
        <v>31</v>
      </c>
      <c r="H37" s="23" t="s">
        <v>31</v>
      </c>
      <c r="I37" s="23" t="s">
        <v>31</v>
      </c>
      <c r="J37" s="41">
        <v>0</v>
      </c>
      <c r="K37" s="38">
        <v>0</v>
      </c>
      <c r="L37" s="22" t="s">
        <v>31</v>
      </c>
      <c r="M37" s="22" t="s">
        <v>31</v>
      </c>
    </row>
    <row r="38" spans="1:13" ht="14.25" thickBot="1" thickTop="1">
      <c r="A38" s="31" t="s">
        <v>57</v>
      </c>
      <c r="B38" s="32">
        <v>2230</v>
      </c>
      <c r="C38" s="32">
        <v>170</v>
      </c>
      <c r="D38" s="41">
        <v>3928</v>
      </c>
      <c r="E38" s="23" t="s">
        <v>31</v>
      </c>
      <c r="F38" s="23" t="s">
        <v>31</v>
      </c>
      <c r="G38" s="23" t="s">
        <v>31</v>
      </c>
      <c r="H38" s="23" t="s">
        <v>31</v>
      </c>
      <c r="I38" s="23" t="s">
        <v>31</v>
      </c>
      <c r="J38" s="41">
        <v>3928</v>
      </c>
      <c r="K38" s="38">
        <v>0</v>
      </c>
      <c r="L38" s="22" t="s">
        <v>31</v>
      </c>
      <c r="M38" s="22" t="s">
        <v>31</v>
      </c>
    </row>
    <row r="39" spans="1:13" ht="11.25" customHeight="1" thickBot="1" thickTop="1">
      <c r="A39" s="31" t="s">
        <v>58</v>
      </c>
      <c r="B39" s="32">
        <v>2240</v>
      </c>
      <c r="C39" s="32">
        <v>180</v>
      </c>
      <c r="D39" s="41">
        <v>0</v>
      </c>
      <c r="E39" s="23" t="s">
        <v>31</v>
      </c>
      <c r="F39" s="23" t="s">
        <v>31</v>
      </c>
      <c r="G39" s="23" t="s">
        <v>31</v>
      </c>
      <c r="H39" s="23" t="s">
        <v>31</v>
      </c>
      <c r="I39" s="23" t="s">
        <v>31</v>
      </c>
      <c r="J39" s="41">
        <v>0</v>
      </c>
      <c r="K39" s="38">
        <v>0</v>
      </c>
      <c r="L39" s="22" t="s">
        <v>31</v>
      </c>
      <c r="M39" s="22" t="s">
        <v>31</v>
      </c>
    </row>
    <row r="40" spans="1:13" ht="12" customHeight="1" thickBot="1" thickTop="1">
      <c r="A40" s="31" t="s">
        <v>59</v>
      </c>
      <c r="B40" s="32">
        <v>2250</v>
      </c>
      <c r="C40" s="32">
        <v>190</v>
      </c>
      <c r="D40" s="38">
        <v>0</v>
      </c>
      <c r="E40" s="22" t="s">
        <v>31</v>
      </c>
      <c r="F40" s="22" t="s">
        <v>31</v>
      </c>
      <c r="G40" s="22" t="s">
        <v>31</v>
      </c>
      <c r="H40" s="22" t="s">
        <v>31</v>
      </c>
      <c r="I40" s="22" t="s">
        <v>31</v>
      </c>
      <c r="J40" s="38">
        <v>0</v>
      </c>
      <c r="K40" s="38">
        <v>0</v>
      </c>
      <c r="L40" s="22" t="s">
        <v>31</v>
      </c>
      <c r="M40" s="22" t="s">
        <v>31</v>
      </c>
    </row>
    <row r="41" spans="1:13" ht="15.75" customHeight="1" thickBot="1" thickTop="1">
      <c r="A41" s="37" t="s">
        <v>60</v>
      </c>
      <c r="B41" s="32">
        <v>2260</v>
      </c>
      <c r="C41" s="32">
        <v>200</v>
      </c>
      <c r="D41" s="38">
        <v>0</v>
      </c>
      <c r="E41" s="22" t="s">
        <v>31</v>
      </c>
      <c r="F41" s="22" t="s">
        <v>31</v>
      </c>
      <c r="G41" s="22" t="s">
        <v>31</v>
      </c>
      <c r="H41" s="22" t="s">
        <v>31</v>
      </c>
      <c r="I41" s="22" t="s">
        <v>31</v>
      </c>
      <c r="J41" s="38">
        <v>0</v>
      </c>
      <c r="K41" s="38">
        <v>0</v>
      </c>
      <c r="L41" s="22" t="s">
        <v>31</v>
      </c>
      <c r="M41" s="22" t="s">
        <v>31</v>
      </c>
    </row>
    <row r="42" spans="1:13" ht="14.25" thickBot="1" thickTop="1">
      <c r="A42" s="37" t="s">
        <v>61</v>
      </c>
      <c r="B42" s="32">
        <v>2270</v>
      </c>
      <c r="C42" s="32">
        <v>210</v>
      </c>
      <c r="D42" s="33">
        <f>SUM(D43:D48)</f>
        <v>0</v>
      </c>
      <c r="E42" s="22" t="s">
        <v>31</v>
      </c>
      <c r="F42" s="22" t="s">
        <v>31</v>
      </c>
      <c r="G42" s="22" t="s">
        <v>31</v>
      </c>
      <c r="H42" s="22" t="s">
        <v>31</v>
      </c>
      <c r="I42" s="22" t="s">
        <v>31</v>
      </c>
      <c r="J42" s="33">
        <f>SUM(J43:J48)</f>
        <v>0</v>
      </c>
      <c r="K42" s="33">
        <f>SUM(K43:K48)</f>
        <v>0</v>
      </c>
      <c r="L42" s="22" t="s">
        <v>31</v>
      </c>
      <c r="M42" s="22" t="s">
        <v>31</v>
      </c>
    </row>
    <row r="43" spans="1:13" ht="12.75" customHeight="1" thickBot="1" thickTop="1">
      <c r="A43" s="34" t="s">
        <v>62</v>
      </c>
      <c r="B43" s="15">
        <v>2271</v>
      </c>
      <c r="C43" s="15">
        <v>220</v>
      </c>
      <c r="D43" s="35">
        <v>0</v>
      </c>
      <c r="E43" s="22" t="s">
        <v>31</v>
      </c>
      <c r="F43" s="22" t="s">
        <v>31</v>
      </c>
      <c r="G43" s="22" t="s">
        <v>31</v>
      </c>
      <c r="H43" s="22" t="s">
        <v>31</v>
      </c>
      <c r="I43" s="22" t="s">
        <v>31</v>
      </c>
      <c r="J43" s="35">
        <v>0</v>
      </c>
      <c r="K43" s="35">
        <v>0</v>
      </c>
      <c r="L43" s="22" t="s">
        <v>31</v>
      </c>
      <c r="M43" s="22" t="s">
        <v>31</v>
      </c>
    </row>
    <row r="44" spans="1:13" ht="14.25" thickBot="1" thickTop="1">
      <c r="A44" s="34" t="s">
        <v>63</v>
      </c>
      <c r="B44" s="15">
        <v>2272</v>
      </c>
      <c r="C44" s="15">
        <v>230</v>
      </c>
      <c r="D44" s="35">
        <v>0</v>
      </c>
      <c r="E44" s="22" t="s">
        <v>31</v>
      </c>
      <c r="F44" s="22" t="s">
        <v>31</v>
      </c>
      <c r="G44" s="22" t="s">
        <v>31</v>
      </c>
      <c r="H44" s="22" t="s">
        <v>31</v>
      </c>
      <c r="I44" s="22" t="s">
        <v>31</v>
      </c>
      <c r="J44" s="35">
        <v>0</v>
      </c>
      <c r="K44" s="35">
        <v>0</v>
      </c>
      <c r="L44" s="22" t="s">
        <v>31</v>
      </c>
      <c r="M44" s="22" t="s">
        <v>31</v>
      </c>
    </row>
    <row r="45" spans="1:13" ht="14.25" thickBot="1" thickTop="1">
      <c r="A45" s="34" t="s">
        <v>64</v>
      </c>
      <c r="B45" s="15">
        <v>2273</v>
      </c>
      <c r="C45" s="15">
        <v>240</v>
      </c>
      <c r="D45" s="35">
        <v>0</v>
      </c>
      <c r="E45" s="22" t="s">
        <v>31</v>
      </c>
      <c r="F45" s="22" t="s">
        <v>31</v>
      </c>
      <c r="G45" s="22" t="s">
        <v>31</v>
      </c>
      <c r="H45" s="22" t="s">
        <v>31</v>
      </c>
      <c r="I45" s="22" t="s">
        <v>31</v>
      </c>
      <c r="J45" s="35">
        <v>0</v>
      </c>
      <c r="K45" s="35">
        <v>0</v>
      </c>
      <c r="L45" s="22" t="s">
        <v>31</v>
      </c>
      <c r="M45" s="22" t="s">
        <v>31</v>
      </c>
    </row>
    <row r="46" spans="1:13" ht="14.25" thickBot="1" thickTop="1">
      <c r="A46" s="34" t="s">
        <v>65</v>
      </c>
      <c r="B46" s="15">
        <v>2274</v>
      </c>
      <c r="C46" s="15">
        <v>250</v>
      </c>
      <c r="D46" s="35">
        <v>0</v>
      </c>
      <c r="E46" s="22" t="s">
        <v>31</v>
      </c>
      <c r="F46" s="22" t="s">
        <v>31</v>
      </c>
      <c r="G46" s="22" t="s">
        <v>31</v>
      </c>
      <c r="H46" s="22" t="s">
        <v>31</v>
      </c>
      <c r="I46" s="22" t="s">
        <v>31</v>
      </c>
      <c r="J46" s="35">
        <v>0</v>
      </c>
      <c r="K46" s="35">
        <v>0</v>
      </c>
      <c r="L46" s="22" t="s">
        <v>31</v>
      </c>
      <c r="M46" s="22" t="s">
        <v>31</v>
      </c>
    </row>
    <row r="47" spans="1:13" ht="14.25" thickBot="1" thickTop="1">
      <c r="A47" s="34" t="s">
        <v>66</v>
      </c>
      <c r="B47" s="15">
        <v>2275</v>
      </c>
      <c r="C47" s="15">
        <v>260</v>
      </c>
      <c r="D47" s="35">
        <v>0</v>
      </c>
      <c r="E47" s="22" t="s">
        <v>31</v>
      </c>
      <c r="F47" s="22" t="s">
        <v>31</v>
      </c>
      <c r="G47" s="22" t="s">
        <v>31</v>
      </c>
      <c r="H47" s="22" t="s">
        <v>31</v>
      </c>
      <c r="I47" s="22" t="s">
        <v>31</v>
      </c>
      <c r="J47" s="35">
        <v>0</v>
      </c>
      <c r="K47" s="35">
        <v>0</v>
      </c>
      <c r="L47" s="22" t="s">
        <v>31</v>
      </c>
      <c r="M47" s="22" t="s">
        <v>31</v>
      </c>
    </row>
    <row r="48" spans="1:13" ht="14.25" thickBot="1" thickTop="1">
      <c r="A48" s="34" t="s">
        <v>127</v>
      </c>
      <c r="B48" s="15">
        <v>2276</v>
      </c>
      <c r="C48" s="15">
        <v>270</v>
      </c>
      <c r="D48" s="35">
        <v>0</v>
      </c>
      <c r="E48" s="22" t="s">
        <v>31</v>
      </c>
      <c r="F48" s="22" t="s">
        <v>31</v>
      </c>
      <c r="G48" s="22" t="s">
        <v>31</v>
      </c>
      <c r="H48" s="22" t="s">
        <v>31</v>
      </c>
      <c r="I48" s="22" t="s">
        <v>31</v>
      </c>
      <c r="J48" s="35">
        <v>0</v>
      </c>
      <c r="K48" s="35">
        <v>0</v>
      </c>
      <c r="L48" s="22" t="s">
        <v>31</v>
      </c>
      <c r="M48" s="22" t="s">
        <v>31</v>
      </c>
    </row>
    <row r="49" spans="1:13" ht="14.25" customHeight="1" thickBot="1" thickTop="1">
      <c r="A49" s="37" t="s">
        <v>68</v>
      </c>
      <c r="B49" s="32">
        <v>2280</v>
      </c>
      <c r="C49" s="32">
        <v>280</v>
      </c>
      <c r="D49" s="33">
        <f>SUM(D50:D51)</f>
        <v>0</v>
      </c>
      <c r="E49" s="22" t="s">
        <v>31</v>
      </c>
      <c r="F49" s="22" t="s">
        <v>31</v>
      </c>
      <c r="G49" s="22" t="s">
        <v>31</v>
      </c>
      <c r="H49" s="22" t="s">
        <v>31</v>
      </c>
      <c r="I49" s="22" t="s">
        <v>31</v>
      </c>
      <c r="J49" s="33">
        <f>SUM(J50:J51)</f>
        <v>0</v>
      </c>
      <c r="K49" s="33">
        <f>SUM(K50:K51)</f>
        <v>0</v>
      </c>
      <c r="L49" s="22" t="s">
        <v>31</v>
      </c>
      <c r="M49" s="22" t="s">
        <v>31</v>
      </c>
    </row>
    <row r="50" spans="1:13" ht="12" customHeight="1" thickBot="1" thickTop="1">
      <c r="A50" s="83" t="s">
        <v>69</v>
      </c>
      <c r="B50" s="15">
        <v>2281</v>
      </c>
      <c r="C50" s="15">
        <v>290</v>
      </c>
      <c r="D50" s="35">
        <v>0</v>
      </c>
      <c r="E50" s="22" t="s">
        <v>31</v>
      </c>
      <c r="F50" s="22" t="s">
        <v>31</v>
      </c>
      <c r="G50" s="22" t="s">
        <v>31</v>
      </c>
      <c r="H50" s="22" t="s">
        <v>31</v>
      </c>
      <c r="I50" s="22" t="s">
        <v>31</v>
      </c>
      <c r="J50" s="35">
        <v>0</v>
      </c>
      <c r="K50" s="35">
        <v>0</v>
      </c>
      <c r="L50" s="22" t="s">
        <v>31</v>
      </c>
      <c r="M50" s="22" t="s">
        <v>31</v>
      </c>
    </row>
    <row r="51" spans="1:13" ht="13.5" customHeight="1" thickBot="1" thickTop="1">
      <c r="A51" s="84" t="s">
        <v>70</v>
      </c>
      <c r="B51" s="15">
        <v>2282</v>
      </c>
      <c r="C51" s="15">
        <v>300</v>
      </c>
      <c r="D51" s="35">
        <v>0</v>
      </c>
      <c r="E51" s="22" t="s">
        <v>31</v>
      </c>
      <c r="F51" s="22" t="s">
        <v>31</v>
      </c>
      <c r="G51" s="22" t="s">
        <v>31</v>
      </c>
      <c r="H51" s="22" t="s">
        <v>31</v>
      </c>
      <c r="I51" s="22" t="s">
        <v>31</v>
      </c>
      <c r="J51" s="35">
        <v>0</v>
      </c>
      <c r="K51" s="35">
        <v>0</v>
      </c>
      <c r="L51" s="22" t="s">
        <v>31</v>
      </c>
      <c r="M51" s="22" t="s">
        <v>31</v>
      </c>
    </row>
    <row r="52" spans="1:13" ht="14.25" thickBot="1" thickTop="1">
      <c r="A52" s="30" t="s">
        <v>71</v>
      </c>
      <c r="B52" s="18">
        <v>2400</v>
      </c>
      <c r="C52" s="18">
        <v>310</v>
      </c>
      <c r="D52" s="20">
        <f>SUM(D53:D54)</f>
        <v>0</v>
      </c>
      <c r="E52" s="22" t="s">
        <v>31</v>
      </c>
      <c r="F52" s="22" t="s">
        <v>31</v>
      </c>
      <c r="G52" s="22" t="s">
        <v>31</v>
      </c>
      <c r="H52" s="22" t="s">
        <v>31</v>
      </c>
      <c r="I52" s="22" t="s">
        <v>31</v>
      </c>
      <c r="J52" s="20">
        <f>SUM(J53:J54)</f>
        <v>0</v>
      </c>
      <c r="K52" s="20">
        <f>SUM(K53:K54)</f>
        <v>0</v>
      </c>
      <c r="L52" s="22" t="s">
        <v>31</v>
      </c>
      <c r="M52" s="22" t="s">
        <v>31</v>
      </c>
    </row>
    <row r="53" spans="1:13" ht="13.5" customHeight="1" thickBot="1" thickTop="1">
      <c r="A53" s="43" t="s">
        <v>72</v>
      </c>
      <c r="B53" s="32">
        <v>2410</v>
      </c>
      <c r="C53" s="32">
        <v>320</v>
      </c>
      <c r="D53" s="38">
        <v>0</v>
      </c>
      <c r="E53" s="22" t="s">
        <v>31</v>
      </c>
      <c r="F53" s="22" t="s">
        <v>31</v>
      </c>
      <c r="G53" s="22" t="s">
        <v>31</v>
      </c>
      <c r="H53" s="22" t="s">
        <v>31</v>
      </c>
      <c r="I53" s="22" t="s">
        <v>31</v>
      </c>
      <c r="J53" s="38">
        <v>0</v>
      </c>
      <c r="K53" s="38">
        <v>0</v>
      </c>
      <c r="L53" s="22" t="s">
        <v>31</v>
      </c>
      <c r="M53" s="22" t="s">
        <v>31</v>
      </c>
    </row>
    <row r="54" spans="1:13" ht="15.75" customHeight="1" thickBot="1" thickTop="1">
      <c r="A54" s="43" t="s">
        <v>73</v>
      </c>
      <c r="B54" s="32">
        <v>2420</v>
      </c>
      <c r="C54" s="32">
        <v>330</v>
      </c>
      <c r="D54" s="38">
        <v>0</v>
      </c>
      <c r="E54" s="22" t="s">
        <v>31</v>
      </c>
      <c r="F54" s="22" t="s">
        <v>31</v>
      </c>
      <c r="G54" s="22" t="s">
        <v>31</v>
      </c>
      <c r="H54" s="22" t="s">
        <v>31</v>
      </c>
      <c r="I54" s="22" t="s">
        <v>31</v>
      </c>
      <c r="J54" s="38">
        <v>0</v>
      </c>
      <c r="K54" s="38">
        <v>0</v>
      </c>
      <c r="L54" s="22" t="s">
        <v>31</v>
      </c>
      <c r="M54" s="22" t="s">
        <v>31</v>
      </c>
    </row>
    <row r="55" spans="1:13" ht="14.25" thickBot="1" thickTop="1">
      <c r="A55" s="44" t="s">
        <v>74</v>
      </c>
      <c r="B55" s="18">
        <v>2600</v>
      </c>
      <c r="C55" s="18">
        <v>340</v>
      </c>
      <c r="D55" s="20">
        <f>SUM(D56:D58)</f>
        <v>0</v>
      </c>
      <c r="E55" s="22" t="s">
        <v>31</v>
      </c>
      <c r="F55" s="22" t="s">
        <v>31</v>
      </c>
      <c r="G55" s="22" t="s">
        <v>31</v>
      </c>
      <c r="H55" s="22" t="s">
        <v>31</v>
      </c>
      <c r="I55" s="22" t="s">
        <v>31</v>
      </c>
      <c r="J55" s="20">
        <f>SUM(J56:J58)</f>
        <v>0</v>
      </c>
      <c r="K55" s="20">
        <f>SUM(K56:K58)</f>
        <v>0</v>
      </c>
      <c r="L55" s="22" t="s">
        <v>31</v>
      </c>
      <c r="M55" s="22" t="s">
        <v>31</v>
      </c>
    </row>
    <row r="56" spans="1:13" ht="14.25" customHeight="1" thickBot="1" thickTop="1">
      <c r="A56" s="37" t="s">
        <v>75</v>
      </c>
      <c r="B56" s="32">
        <v>2610</v>
      </c>
      <c r="C56" s="32">
        <v>350</v>
      </c>
      <c r="D56" s="38">
        <v>0</v>
      </c>
      <c r="E56" s="22" t="s">
        <v>31</v>
      </c>
      <c r="F56" s="22" t="s">
        <v>31</v>
      </c>
      <c r="G56" s="22" t="s">
        <v>31</v>
      </c>
      <c r="H56" s="22" t="s">
        <v>31</v>
      </c>
      <c r="I56" s="22" t="s">
        <v>31</v>
      </c>
      <c r="J56" s="38">
        <v>0</v>
      </c>
      <c r="K56" s="38">
        <v>0</v>
      </c>
      <c r="L56" s="22" t="s">
        <v>31</v>
      </c>
      <c r="M56" s="22" t="s">
        <v>31</v>
      </c>
    </row>
    <row r="57" spans="1:13" ht="13.5" customHeight="1" thickBot="1" thickTop="1">
      <c r="A57" s="37" t="s">
        <v>76</v>
      </c>
      <c r="B57" s="32">
        <v>2620</v>
      </c>
      <c r="C57" s="32">
        <v>360</v>
      </c>
      <c r="D57" s="38">
        <v>0</v>
      </c>
      <c r="E57" s="22" t="s">
        <v>31</v>
      </c>
      <c r="F57" s="22" t="s">
        <v>31</v>
      </c>
      <c r="G57" s="22" t="s">
        <v>31</v>
      </c>
      <c r="H57" s="22" t="s">
        <v>31</v>
      </c>
      <c r="I57" s="22" t="s">
        <v>31</v>
      </c>
      <c r="J57" s="38">
        <v>0</v>
      </c>
      <c r="K57" s="38">
        <v>0</v>
      </c>
      <c r="L57" s="22" t="s">
        <v>31</v>
      </c>
      <c r="M57" s="22" t="s">
        <v>31</v>
      </c>
    </row>
    <row r="58" spans="1:13" ht="12.75" customHeight="1" thickBot="1" thickTop="1">
      <c r="A58" s="43" t="s">
        <v>77</v>
      </c>
      <c r="B58" s="32">
        <v>2630</v>
      </c>
      <c r="C58" s="32">
        <v>370</v>
      </c>
      <c r="D58" s="38">
        <v>0</v>
      </c>
      <c r="E58" s="22" t="s">
        <v>31</v>
      </c>
      <c r="F58" s="22" t="s">
        <v>31</v>
      </c>
      <c r="G58" s="22" t="s">
        <v>31</v>
      </c>
      <c r="H58" s="22" t="s">
        <v>31</v>
      </c>
      <c r="I58" s="22" t="s">
        <v>31</v>
      </c>
      <c r="J58" s="38">
        <v>0</v>
      </c>
      <c r="K58" s="38">
        <v>0</v>
      </c>
      <c r="L58" s="22" t="s">
        <v>31</v>
      </c>
      <c r="M58" s="22" t="s">
        <v>31</v>
      </c>
    </row>
    <row r="59" spans="1:13" ht="14.25" thickBot="1" thickTop="1">
      <c r="A59" s="39" t="s">
        <v>78</v>
      </c>
      <c r="B59" s="18">
        <v>2700</v>
      </c>
      <c r="C59" s="18">
        <v>380</v>
      </c>
      <c r="D59" s="20">
        <f>SUM(D60:D62)</f>
        <v>0</v>
      </c>
      <c r="E59" s="22" t="s">
        <v>31</v>
      </c>
      <c r="F59" s="22" t="s">
        <v>31</v>
      </c>
      <c r="G59" s="22" t="s">
        <v>31</v>
      </c>
      <c r="H59" s="22" t="s">
        <v>31</v>
      </c>
      <c r="I59" s="22" t="s">
        <v>31</v>
      </c>
      <c r="J59" s="20">
        <f>SUM(J60:J62)</f>
        <v>0</v>
      </c>
      <c r="K59" s="20">
        <f>SUM(K60:K62)</f>
        <v>0</v>
      </c>
      <c r="L59" s="22" t="s">
        <v>31</v>
      </c>
      <c r="M59" s="22" t="s">
        <v>31</v>
      </c>
    </row>
    <row r="60" spans="1:13" ht="14.25" thickBot="1" thickTop="1">
      <c r="A60" s="37" t="s">
        <v>79</v>
      </c>
      <c r="B60" s="32">
        <v>2710</v>
      </c>
      <c r="C60" s="32">
        <v>390</v>
      </c>
      <c r="D60" s="38">
        <v>0</v>
      </c>
      <c r="E60" s="22" t="s">
        <v>31</v>
      </c>
      <c r="F60" s="22" t="s">
        <v>31</v>
      </c>
      <c r="G60" s="22" t="s">
        <v>31</v>
      </c>
      <c r="H60" s="22" t="s">
        <v>31</v>
      </c>
      <c r="I60" s="22" t="s">
        <v>31</v>
      </c>
      <c r="J60" s="38">
        <v>0</v>
      </c>
      <c r="K60" s="38">
        <v>0</v>
      </c>
      <c r="L60" s="22" t="s">
        <v>31</v>
      </c>
      <c r="M60" s="22" t="s">
        <v>31</v>
      </c>
    </row>
    <row r="61" spans="1:13" ht="14.25" thickBot="1" thickTop="1">
      <c r="A61" s="37" t="s">
        <v>80</v>
      </c>
      <c r="B61" s="32">
        <v>2720</v>
      </c>
      <c r="C61" s="32">
        <v>400</v>
      </c>
      <c r="D61" s="38">
        <v>0</v>
      </c>
      <c r="E61" s="22" t="s">
        <v>31</v>
      </c>
      <c r="F61" s="22" t="s">
        <v>31</v>
      </c>
      <c r="G61" s="22" t="s">
        <v>31</v>
      </c>
      <c r="H61" s="22" t="s">
        <v>31</v>
      </c>
      <c r="I61" s="22" t="s">
        <v>31</v>
      </c>
      <c r="J61" s="38">
        <v>0</v>
      </c>
      <c r="K61" s="38">
        <v>0</v>
      </c>
      <c r="L61" s="22" t="s">
        <v>31</v>
      </c>
      <c r="M61" s="22" t="s">
        <v>31</v>
      </c>
    </row>
    <row r="62" spans="1:13" ht="14.25" thickBot="1" thickTop="1">
      <c r="A62" s="37" t="s">
        <v>81</v>
      </c>
      <c r="B62" s="32">
        <v>2730</v>
      </c>
      <c r="C62" s="32">
        <v>410</v>
      </c>
      <c r="D62" s="38">
        <v>0</v>
      </c>
      <c r="E62" s="22" t="s">
        <v>31</v>
      </c>
      <c r="F62" s="22" t="s">
        <v>31</v>
      </c>
      <c r="G62" s="22" t="s">
        <v>31</v>
      </c>
      <c r="H62" s="22" t="s">
        <v>31</v>
      </c>
      <c r="I62" s="22" t="s">
        <v>31</v>
      </c>
      <c r="J62" s="38">
        <v>0</v>
      </c>
      <c r="K62" s="38">
        <v>0</v>
      </c>
      <c r="L62" s="22" t="s">
        <v>31</v>
      </c>
      <c r="M62" s="22" t="s">
        <v>31</v>
      </c>
    </row>
    <row r="63" spans="1:13" ht="14.25" thickBot="1" thickTop="1">
      <c r="A63" s="39" t="s">
        <v>82</v>
      </c>
      <c r="B63" s="18">
        <v>2800</v>
      </c>
      <c r="C63" s="18">
        <v>420</v>
      </c>
      <c r="D63" s="21">
        <v>0</v>
      </c>
      <c r="E63" s="22" t="s">
        <v>31</v>
      </c>
      <c r="F63" s="22" t="s">
        <v>31</v>
      </c>
      <c r="G63" s="22" t="s">
        <v>31</v>
      </c>
      <c r="H63" s="22" t="s">
        <v>31</v>
      </c>
      <c r="I63" s="22" t="s">
        <v>31</v>
      </c>
      <c r="J63" s="21">
        <v>0</v>
      </c>
      <c r="K63" s="21">
        <v>0</v>
      </c>
      <c r="L63" s="22" t="s">
        <v>31</v>
      </c>
      <c r="M63" s="22" t="s">
        <v>31</v>
      </c>
    </row>
    <row r="64" spans="1:13" ht="14.25" thickBot="1" thickTop="1">
      <c r="A64" s="18" t="s">
        <v>83</v>
      </c>
      <c r="B64" s="18">
        <v>3000</v>
      </c>
      <c r="C64" s="18">
        <v>430</v>
      </c>
      <c r="D64" s="40">
        <f>D65+D79</f>
        <v>0</v>
      </c>
      <c r="E64" s="23" t="s">
        <v>31</v>
      </c>
      <c r="F64" s="23" t="s">
        <v>31</v>
      </c>
      <c r="G64" s="23" t="s">
        <v>31</v>
      </c>
      <c r="H64" s="23" t="s">
        <v>31</v>
      </c>
      <c r="I64" s="23" t="s">
        <v>31</v>
      </c>
      <c r="J64" s="40">
        <f>J65+J79</f>
        <v>0</v>
      </c>
      <c r="K64" s="20">
        <f>K65+K79</f>
        <v>0</v>
      </c>
      <c r="L64" s="22" t="s">
        <v>31</v>
      </c>
      <c r="M64" s="22" t="s">
        <v>31</v>
      </c>
    </row>
    <row r="65" spans="1:13" ht="14.25" thickBot="1" thickTop="1">
      <c r="A65" s="30" t="s">
        <v>84</v>
      </c>
      <c r="B65" s="18">
        <v>3100</v>
      </c>
      <c r="C65" s="18">
        <v>440</v>
      </c>
      <c r="D65" s="40">
        <f>D66+D67+D70+D73+D77+D78</f>
        <v>0</v>
      </c>
      <c r="E65" s="23" t="s">
        <v>31</v>
      </c>
      <c r="F65" s="23" t="s">
        <v>31</v>
      </c>
      <c r="G65" s="23" t="s">
        <v>31</v>
      </c>
      <c r="H65" s="23" t="s">
        <v>31</v>
      </c>
      <c r="I65" s="23" t="s">
        <v>31</v>
      </c>
      <c r="J65" s="40">
        <f>J66+J67+J70+J73+J77+J78</f>
        <v>0</v>
      </c>
      <c r="K65" s="20">
        <f>K66+K67+K70+K73+K77+K78</f>
        <v>0</v>
      </c>
      <c r="L65" s="22" t="s">
        <v>31</v>
      </c>
      <c r="M65" s="22" t="s">
        <v>31</v>
      </c>
    </row>
    <row r="66" spans="1:13" ht="13.5" customHeight="1" thickBot="1" thickTop="1">
      <c r="A66" s="37" t="s">
        <v>85</v>
      </c>
      <c r="B66" s="32">
        <v>3110</v>
      </c>
      <c r="C66" s="32">
        <v>450</v>
      </c>
      <c r="D66" s="41">
        <v>0</v>
      </c>
      <c r="E66" s="23" t="s">
        <v>31</v>
      </c>
      <c r="F66" s="23" t="s">
        <v>31</v>
      </c>
      <c r="G66" s="23" t="s">
        <v>31</v>
      </c>
      <c r="H66" s="23" t="s">
        <v>31</v>
      </c>
      <c r="I66" s="23" t="s">
        <v>31</v>
      </c>
      <c r="J66" s="41">
        <v>0</v>
      </c>
      <c r="K66" s="38">
        <v>0</v>
      </c>
      <c r="L66" s="22" t="s">
        <v>31</v>
      </c>
      <c r="M66" s="22" t="s">
        <v>31</v>
      </c>
    </row>
    <row r="67" spans="1:13" ht="14.25" thickBot="1" thickTop="1">
      <c r="A67" s="43" t="s">
        <v>86</v>
      </c>
      <c r="B67" s="32">
        <v>3120</v>
      </c>
      <c r="C67" s="32">
        <v>460</v>
      </c>
      <c r="D67" s="33">
        <f>SUM(D68:D69)</f>
        <v>0</v>
      </c>
      <c r="E67" s="22" t="s">
        <v>31</v>
      </c>
      <c r="F67" s="22" t="s">
        <v>31</v>
      </c>
      <c r="G67" s="22" t="s">
        <v>31</v>
      </c>
      <c r="H67" s="22" t="s">
        <v>31</v>
      </c>
      <c r="I67" s="22" t="s">
        <v>31</v>
      </c>
      <c r="J67" s="33">
        <f>SUM(J68:J69)</f>
        <v>0</v>
      </c>
      <c r="K67" s="33">
        <f>SUM(K68:K69)</f>
        <v>0</v>
      </c>
      <c r="L67" s="22" t="s">
        <v>31</v>
      </c>
      <c r="M67" s="22" t="s">
        <v>31</v>
      </c>
    </row>
    <row r="68" spans="1:13" ht="14.25" thickBot="1" thickTop="1">
      <c r="A68" s="34" t="s">
        <v>87</v>
      </c>
      <c r="B68" s="15">
        <v>3121</v>
      </c>
      <c r="C68" s="15">
        <v>470</v>
      </c>
      <c r="D68" s="35">
        <v>0</v>
      </c>
      <c r="E68" s="22" t="s">
        <v>31</v>
      </c>
      <c r="F68" s="22" t="s">
        <v>31</v>
      </c>
      <c r="G68" s="22" t="s">
        <v>31</v>
      </c>
      <c r="H68" s="22" t="s">
        <v>31</v>
      </c>
      <c r="I68" s="22" t="s">
        <v>31</v>
      </c>
      <c r="J68" s="35">
        <v>0</v>
      </c>
      <c r="K68" s="35">
        <v>0</v>
      </c>
      <c r="L68" s="22" t="s">
        <v>31</v>
      </c>
      <c r="M68" s="22" t="s">
        <v>31</v>
      </c>
    </row>
    <row r="69" spans="1:13" ht="14.25" customHeight="1" thickBot="1" thickTop="1">
      <c r="A69" s="34" t="s">
        <v>88</v>
      </c>
      <c r="B69" s="15">
        <v>3122</v>
      </c>
      <c r="C69" s="15">
        <v>480</v>
      </c>
      <c r="D69" s="35">
        <v>0</v>
      </c>
      <c r="E69" s="22" t="s">
        <v>31</v>
      </c>
      <c r="F69" s="22" t="s">
        <v>31</v>
      </c>
      <c r="G69" s="22" t="s">
        <v>31</v>
      </c>
      <c r="H69" s="22" t="s">
        <v>31</v>
      </c>
      <c r="I69" s="22" t="s">
        <v>31</v>
      </c>
      <c r="J69" s="35">
        <v>0</v>
      </c>
      <c r="K69" s="35">
        <v>0</v>
      </c>
      <c r="L69" s="22" t="s">
        <v>31</v>
      </c>
      <c r="M69" s="22" t="s">
        <v>31</v>
      </c>
    </row>
    <row r="70" spans="1:13" ht="12.75" customHeight="1" thickBot="1" thickTop="1">
      <c r="A70" s="31" t="s">
        <v>89</v>
      </c>
      <c r="B70" s="32">
        <v>3130</v>
      </c>
      <c r="C70" s="32">
        <v>490</v>
      </c>
      <c r="D70" s="33">
        <f>SUM(D71:D72)</f>
        <v>0</v>
      </c>
      <c r="E70" s="22" t="s">
        <v>31</v>
      </c>
      <c r="F70" s="22" t="s">
        <v>31</v>
      </c>
      <c r="G70" s="22" t="s">
        <v>31</v>
      </c>
      <c r="H70" s="22" t="s">
        <v>31</v>
      </c>
      <c r="I70" s="22" t="s">
        <v>31</v>
      </c>
      <c r="J70" s="33">
        <f>SUM(J71:J72)</f>
        <v>0</v>
      </c>
      <c r="K70" s="33">
        <f>SUM(K71:K72)</f>
        <v>0</v>
      </c>
      <c r="L70" s="22" t="s">
        <v>31</v>
      </c>
      <c r="M70" s="22" t="s">
        <v>31</v>
      </c>
    </row>
    <row r="71" spans="1:13" ht="14.25" customHeight="1" thickBot="1" thickTop="1">
      <c r="A71" s="34" t="s">
        <v>90</v>
      </c>
      <c r="B71" s="15">
        <v>3131</v>
      </c>
      <c r="C71" s="32">
        <v>500</v>
      </c>
      <c r="D71" s="35">
        <v>0</v>
      </c>
      <c r="E71" s="22" t="s">
        <v>31</v>
      </c>
      <c r="F71" s="22" t="s">
        <v>31</v>
      </c>
      <c r="G71" s="22" t="s">
        <v>31</v>
      </c>
      <c r="H71" s="22" t="s">
        <v>31</v>
      </c>
      <c r="I71" s="22" t="s">
        <v>31</v>
      </c>
      <c r="J71" s="35">
        <v>0</v>
      </c>
      <c r="K71" s="35">
        <v>0</v>
      </c>
      <c r="L71" s="22" t="s">
        <v>31</v>
      </c>
      <c r="M71" s="22" t="s">
        <v>31</v>
      </c>
    </row>
    <row r="72" spans="1:13" ht="14.25" thickBot="1" thickTop="1">
      <c r="A72" s="34" t="s">
        <v>91</v>
      </c>
      <c r="B72" s="15">
        <v>3132</v>
      </c>
      <c r="C72" s="15">
        <v>510</v>
      </c>
      <c r="D72" s="35">
        <v>0</v>
      </c>
      <c r="E72" s="22" t="s">
        <v>31</v>
      </c>
      <c r="F72" s="22" t="s">
        <v>31</v>
      </c>
      <c r="G72" s="22" t="s">
        <v>31</v>
      </c>
      <c r="H72" s="22" t="s">
        <v>31</v>
      </c>
      <c r="I72" s="22" t="s">
        <v>31</v>
      </c>
      <c r="J72" s="35">
        <v>0</v>
      </c>
      <c r="K72" s="35">
        <v>0</v>
      </c>
      <c r="L72" s="22" t="s">
        <v>31</v>
      </c>
      <c r="M72" s="22" t="s">
        <v>31</v>
      </c>
    </row>
    <row r="73" spans="1:13" ht="14.25" thickBot="1" thickTop="1">
      <c r="A73" s="31" t="s">
        <v>92</v>
      </c>
      <c r="B73" s="32">
        <v>3140</v>
      </c>
      <c r="C73" s="32">
        <v>520</v>
      </c>
      <c r="D73" s="33">
        <f>SUM(D74:D76)</f>
        <v>0</v>
      </c>
      <c r="E73" s="22" t="s">
        <v>31</v>
      </c>
      <c r="F73" s="22" t="s">
        <v>31</v>
      </c>
      <c r="G73" s="22" t="s">
        <v>31</v>
      </c>
      <c r="H73" s="22" t="s">
        <v>31</v>
      </c>
      <c r="I73" s="22" t="s">
        <v>31</v>
      </c>
      <c r="J73" s="33">
        <f>SUM(J74:J76)</f>
        <v>0</v>
      </c>
      <c r="K73" s="33">
        <f>SUM(K74:K76)</f>
        <v>0</v>
      </c>
      <c r="L73" s="22" t="s">
        <v>31</v>
      </c>
      <c r="M73" s="22" t="s">
        <v>31</v>
      </c>
    </row>
    <row r="74" spans="1:13" ht="13.5" customHeight="1" thickBot="1" thickTop="1">
      <c r="A74" s="85" t="s">
        <v>93</v>
      </c>
      <c r="B74" s="15">
        <v>3141</v>
      </c>
      <c r="C74" s="15">
        <v>530</v>
      </c>
      <c r="D74" s="35">
        <v>0</v>
      </c>
      <c r="E74" s="22" t="s">
        <v>31</v>
      </c>
      <c r="F74" s="22" t="s">
        <v>31</v>
      </c>
      <c r="G74" s="22" t="s">
        <v>31</v>
      </c>
      <c r="H74" s="22" t="s">
        <v>31</v>
      </c>
      <c r="I74" s="22" t="s">
        <v>31</v>
      </c>
      <c r="J74" s="35">
        <v>0</v>
      </c>
      <c r="K74" s="35">
        <v>0</v>
      </c>
      <c r="L74" s="22" t="s">
        <v>31</v>
      </c>
      <c r="M74" s="22" t="s">
        <v>31</v>
      </c>
    </row>
    <row r="75" spans="1:13" ht="18" customHeight="1" thickBot="1" thickTop="1">
      <c r="A75" s="85" t="s">
        <v>94</v>
      </c>
      <c r="B75" s="15">
        <v>3142</v>
      </c>
      <c r="C75" s="15">
        <v>540</v>
      </c>
      <c r="D75" s="35">
        <v>0</v>
      </c>
      <c r="E75" s="22" t="s">
        <v>31</v>
      </c>
      <c r="F75" s="22" t="s">
        <v>31</v>
      </c>
      <c r="G75" s="22" t="s">
        <v>31</v>
      </c>
      <c r="H75" s="22" t="s">
        <v>31</v>
      </c>
      <c r="I75" s="22" t="s">
        <v>31</v>
      </c>
      <c r="J75" s="35">
        <v>0</v>
      </c>
      <c r="K75" s="35">
        <v>0</v>
      </c>
      <c r="L75" s="22" t="s">
        <v>31</v>
      </c>
      <c r="M75" s="22" t="s">
        <v>31</v>
      </c>
    </row>
    <row r="76" spans="1:13" ht="13.5" customHeight="1" thickBot="1" thickTop="1">
      <c r="A76" s="85" t="s">
        <v>95</v>
      </c>
      <c r="B76" s="15">
        <v>3143</v>
      </c>
      <c r="C76" s="15">
        <v>550</v>
      </c>
      <c r="D76" s="35">
        <v>0</v>
      </c>
      <c r="E76" s="22" t="s">
        <v>31</v>
      </c>
      <c r="F76" s="22" t="s">
        <v>31</v>
      </c>
      <c r="G76" s="22" t="s">
        <v>31</v>
      </c>
      <c r="H76" s="22" t="s">
        <v>31</v>
      </c>
      <c r="I76" s="22" t="s">
        <v>31</v>
      </c>
      <c r="J76" s="35">
        <v>0</v>
      </c>
      <c r="K76" s="35">
        <v>0</v>
      </c>
      <c r="L76" s="22" t="s">
        <v>31</v>
      </c>
      <c r="M76" s="22" t="s">
        <v>31</v>
      </c>
    </row>
    <row r="77" spans="1:13" ht="13.5" customHeight="1" thickBot="1" thickTop="1">
      <c r="A77" s="31" t="s">
        <v>96</v>
      </c>
      <c r="B77" s="32">
        <v>3150</v>
      </c>
      <c r="C77" s="32">
        <v>560</v>
      </c>
      <c r="D77" s="38">
        <v>0</v>
      </c>
      <c r="E77" s="22" t="s">
        <v>31</v>
      </c>
      <c r="F77" s="22" t="s">
        <v>31</v>
      </c>
      <c r="G77" s="22" t="s">
        <v>31</v>
      </c>
      <c r="H77" s="22" t="s">
        <v>31</v>
      </c>
      <c r="I77" s="22" t="s">
        <v>31</v>
      </c>
      <c r="J77" s="38">
        <v>0</v>
      </c>
      <c r="K77" s="38">
        <v>0</v>
      </c>
      <c r="L77" s="22" t="s">
        <v>31</v>
      </c>
      <c r="M77" s="22" t="s">
        <v>31</v>
      </c>
    </row>
    <row r="78" spans="1:13" ht="15" customHeight="1" thickBot="1" thickTop="1">
      <c r="A78" s="31" t="s">
        <v>97</v>
      </c>
      <c r="B78" s="32">
        <v>3160</v>
      </c>
      <c r="C78" s="32">
        <v>570</v>
      </c>
      <c r="D78" s="38">
        <v>0</v>
      </c>
      <c r="E78" s="22" t="s">
        <v>31</v>
      </c>
      <c r="F78" s="22" t="s">
        <v>31</v>
      </c>
      <c r="G78" s="22" t="s">
        <v>31</v>
      </c>
      <c r="H78" s="22" t="s">
        <v>31</v>
      </c>
      <c r="I78" s="22" t="s">
        <v>31</v>
      </c>
      <c r="J78" s="38">
        <v>0</v>
      </c>
      <c r="K78" s="38">
        <v>0</v>
      </c>
      <c r="L78" s="22" t="s">
        <v>31</v>
      </c>
      <c r="M78" s="22" t="s">
        <v>31</v>
      </c>
    </row>
    <row r="79" spans="1:13" ht="14.25" thickBot="1" thickTop="1">
      <c r="A79" s="30" t="s">
        <v>98</v>
      </c>
      <c r="B79" s="18">
        <v>3200</v>
      </c>
      <c r="C79" s="18">
        <v>580</v>
      </c>
      <c r="D79" s="20">
        <f>SUM(D80:D82)</f>
        <v>0</v>
      </c>
      <c r="E79" s="22" t="s">
        <v>31</v>
      </c>
      <c r="F79" s="22" t="s">
        <v>31</v>
      </c>
      <c r="G79" s="22" t="s">
        <v>31</v>
      </c>
      <c r="H79" s="22" t="s">
        <v>31</v>
      </c>
      <c r="I79" s="22" t="s">
        <v>31</v>
      </c>
      <c r="J79" s="20">
        <f>SUM(J80:J82)</f>
        <v>0</v>
      </c>
      <c r="K79" s="20">
        <f>SUM(K80:K82)</f>
        <v>0</v>
      </c>
      <c r="L79" s="22" t="s">
        <v>31</v>
      </c>
      <c r="M79" s="22" t="s">
        <v>31</v>
      </c>
    </row>
    <row r="80" spans="1:13" ht="16.5" customHeight="1" thickBot="1" thickTop="1">
      <c r="A80" s="37" t="s">
        <v>99</v>
      </c>
      <c r="B80" s="32">
        <v>3210</v>
      </c>
      <c r="C80" s="32">
        <v>590</v>
      </c>
      <c r="D80" s="38">
        <v>0</v>
      </c>
      <c r="E80" s="22" t="s">
        <v>31</v>
      </c>
      <c r="F80" s="22" t="s">
        <v>31</v>
      </c>
      <c r="G80" s="22" t="s">
        <v>31</v>
      </c>
      <c r="H80" s="22" t="s">
        <v>31</v>
      </c>
      <c r="I80" s="22" t="s">
        <v>31</v>
      </c>
      <c r="J80" s="38">
        <v>0</v>
      </c>
      <c r="K80" s="38">
        <v>0</v>
      </c>
      <c r="L80" s="22" t="s">
        <v>31</v>
      </c>
      <c r="M80" s="22" t="s">
        <v>31</v>
      </c>
    </row>
    <row r="81" spans="1:13" ht="12.75" customHeight="1" thickBot="1" thickTop="1">
      <c r="A81" s="37" t="s">
        <v>100</v>
      </c>
      <c r="B81" s="32">
        <v>3220</v>
      </c>
      <c r="C81" s="32">
        <v>600</v>
      </c>
      <c r="D81" s="38">
        <v>0</v>
      </c>
      <c r="E81" s="22" t="s">
        <v>31</v>
      </c>
      <c r="F81" s="22" t="s">
        <v>31</v>
      </c>
      <c r="G81" s="22" t="s">
        <v>31</v>
      </c>
      <c r="H81" s="22" t="s">
        <v>31</v>
      </c>
      <c r="I81" s="22" t="s">
        <v>31</v>
      </c>
      <c r="J81" s="38">
        <v>0</v>
      </c>
      <c r="K81" s="38">
        <v>0</v>
      </c>
      <c r="L81" s="22" t="s">
        <v>31</v>
      </c>
      <c r="M81" s="22" t="s">
        <v>31</v>
      </c>
    </row>
    <row r="82" spans="1:13" ht="13.5" customHeight="1" thickBot="1" thickTop="1">
      <c r="A82" s="31" t="s">
        <v>101</v>
      </c>
      <c r="B82" s="32">
        <v>3230</v>
      </c>
      <c r="C82" s="32">
        <v>610</v>
      </c>
      <c r="D82" s="38">
        <v>0</v>
      </c>
      <c r="E82" s="22" t="s">
        <v>31</v>
      </c>
      <c r="F82" s="22" t="s">
        <v>31</v>
      </c>
      <c r="G82" s="22" t="s">
        <v>31</v>
      </c>
      <c r="H82" s="22" t="s">
        <v>31</v>
      </c>
      <c r="I82" s="22" t="s">
        <v>31</v>
      </c>
      <c r="J82" s="38">
        <v>0</v>
      </c>
      <c r="K82" s="38">
        <v>0</v>
      </c>
      <c r="L82" s="22" t="s">
        <v>31</v>
      </c>
      <c r="M82" s="22" t="s">
        <v>31</v>
      </c>
    </row>
    <row r="83" spans="1:13" ht="14.25" thickBot="1" thickTop="1">
      <c r="A83" s="37" t="s">
        <v>102</v>
      </c>
      <c r="B83" s="32">
        <v>3240</v>
      </c>
      <c r="C83" s="32">
        <v>620</v>
      </c>
      <c r="D83" s="38">
        <v>0</v>
      </c>
      <c r="E83" s="22" t="s">
        <v>31</v>
      </c>
      <c r="F83" s="22" t="s">
        <v>31</v>
      </c>
      <c r="G83" s="22" t="s">
        <v>31</v>
      </c>
      <c r="H83" s="22" t="s">
        <v>31</v>
      </c>
      <c r="I83" s="22" t="s">
        <v>31</v>
      </c>
      <c r="J83" s="38">
        <v>0</v>
      </c>
      <c r="K83" s="38">
        <v>0</v>
      </c>
      <c r="L83" s="22" t="s">
        <v>31</v>
      </c>
      <c r="M83" s="22" t="s">
        <v>31</v>
      </c>
    </row>
    <row r="84" spans="1:13" ht="14.25" thickBot="1" thickTop="1">
      <c r="A84" s="86" t="s">
        <v>104</v>
      </c>
      <c r="B84" s="18">
        <v>4100</v>
      </c>
      <c r="C84" s="18">
        <v>630</v>
      </c>
      <c r="D84" s="87">
        <f>D85</f>
        <v>0</v>
      </c>
      <c r="E84" s="88" t="s">
        <v>31</v>
      </c>
      <c r="F84" s="88" t="s">
        <v>31</v>
      </c>
      <c r="G84" s="88" t="s">
        <v>31</v>
      </c>
      <c r="H84" s="88" t="s">
        <v>31</v>
      </c>
      <c r="I84" s="88" t="s">
        <v>31</v>
      </c>
      <c r="J84" s="87">
        <f>J85</f>
        <v>0</v>
      </c>
      <c r="K84" s="87">
        <f>K85</f>
        <v>0</v>
      </c>
      <c r="L84" s="88" t="s">
        <v>31</v>
      </c>
      <c r="M84" s="88" t="s">
        <v>31</v>
      </c>
    </row>
    <row r="85" spans="1:13" ht="14.25" thickBot="1" thickTop="1">
      <c r="A85" s="31" t="s">
        <v>105</v>
      </c>
      <c r="B85" s="32">
        <v>4110</v>
      </c>
      <c r="C85" s="32">
        <v>640</v>
      </c>
      <c r="D85" s="89">
        <f>SUM(D86:D88)</f>
        <v>0</v>
      </c>
      <c r="E85" s="88" t="s">
        <v>31</v>
      </c>
      <c r="F85" s="88" t="s">
        <v>31</v>
      </c>
      <c r="G85" s="88" t="s">
        <v>31</v>
      </c>
      <c r="H85" s="88" t="s">
        <v>31</v>
      </c>
      <c r="I85" s="88" t="s">
        <v>31</v>
      </c>
      <c r="J85" s="89">
        <f>SUM(J86:J88)</f>
        <v>0</v>
      </c>
      <c r="K85" s="89">
        <f>SUM(K86:K88)</f>
        <v>0</v>
      </c>
      <c r="L85" s="88" t="s">
        <v>31</v>
      </c>
      <c r="M85" s="88" t="s">
        <v>31</v>
      </c>
    </row>
    <row r="86" spans="1:13" ht="15.75" customHeight="1" thickBot="1" thickTop="1">
      <c r="A86" s="34" t="s">
        <v>106</v>
      </c>
      <c r="B86" s="15">
        <v>4111</v>
      </c>
      <c r="C86" s="15">
        <v>650</v>
      </c>
      <c r="D86" s="90">
        <v>0</v>
      </c>
      <c r="E86" s="88" t="s">
        <v>31</v>
      </c>
      <c r="F86" s="88" t="s">
        <v>31</v>
      </c>
      <c r="G86" s="88" t="s">
        <v>31</v>
      </c>
      <c r="H86" s="88" t="s">
        <v>31</v>
      </c>
      <c r="I86" s="88" t="s">
        <v>31</v>
      </c>
      <c r="J86" s="90">
        <v>0</v>
      </c>
      <c r="K86" s="90">
        <v>0</v>
      </c>
      <c r="L86" s="88" t="s">
        <v>31</v>
      </c>
      <c r="M86" s="88" t="s">
        <v>31</v>
      </c>
    </row>
    <row r="87" spans="1:13" ht="18.75" customHeight="1" thickBot="1" thickTop="1">
      <c r="A87" s="34" t="s">
        <v>107</v>
      </c>
      <c r="B87" s="15">
        <v>4112</v>
      </c>
      <c r="C87" s="15">
        <v>660</v>
      </c>
      <c r="D87" s="90">
        <v>0</v>
      </c>
      <c r="E87" s="88" t="s">
        <v>31</v>
      </c>
      <c r="F87" s="88" t="s">
        <v>31</v>
      </c>
      <c r="G87" s="88" t="s">
        <v>31</v>
      </c>
      <c r="H87" s="88" t="s">
        <v>31</v>
      </c>
      <c r="I87" s="88" t="s">
        <v>31</v>
      </c>
      <c r="J87" s="90">
        <v>0</v>
      </c>
      <c r="K87" s="90">
        <v>0</v>
      </c>
      <c r="L87" s="88" t="s">
        <v>31</v>
      </c>
      <c r="M87" s="88" t="s">
        <v>31</v>
      </c>
    </row>
    <row r="88" spans="1:13" ht="14.25" thickBot="1" thickTop="1">
      <c r="A88" s="91" t="s">
        <v>108</v>
      </c>
      <c r="B88" s="15">
        <v>4113</v>
      </c>
      <c r="C88" s="15">
        <v>670</v>
      </c>
      <c r="D88" s="90">
        <v>0</v>
      </c>
      <c r="E88" s="88" t="s">
        <v>31</v>
      </c>
      <c r="F88" s="88" t="s">
        <v>31</v>
      </c>
      <c r="G88" s="88" t="s">
        <v>31</v>
      </c>
      <c r="H88" s="88" t="s">
        <v>31</v>
      </c>
      <c r="I88" s="88" t="s">
        <v>31</v>
      </c>
      <c r="J88" s="90">
        <v>0</v>
      </c>
      <c r="K88" s="90">
        <v>0</v>
      </c>
      <c r="L88" s="88" t="s">
        <v>31</v>
      </c>
      <c r="M88" s="88" t="s">
        <v>31</v>
      </c>
    </row>
    <row r="89" spans="1:13" ht="14.25" thickBot="1" thickTop="1">
      <c r="A89" s="86" t="s">
        <v>109</v>
      </c>
      <c r="B89" s="18">
        <v>4200</v>
      </c>
      <c r="C89" s="18">
        <v>680</v>
      </c>
      <c r="D89" s="87">
        <f>D90</f>
        <v>0</v>
      </c>
      <c r="E89" s="88" t="s">
        <v>31</v>
      </c>
      <c r="F89" s="88" t="s">
        <v>31</v>
      </c>
      <c r="G89" s="88" t="s">
        <v>31</v>
      </c>
      <c r="H89" s="88" t="s">
        <v>31</v>
      </c>
      <c r="I89" s="88" t="s">
        <v>31</v>
      </c>
      <c r="J89" s="87">
        <f>J90</f>
        <v>0</v>
      </c>
      <c r="K89" s="87">
        <f>K90</f>
        <v>0</v>
      </c>
      <c r="L89" s="88" t="s">
        <v>31</v>
      </c>
      <c r="M89" s="88" t="s">
        <v>31</v>
      </c>
    </row>
    <row r="90" spans="1:13" ht="14.25" thickBot="1" thickTop="1">
      <c r="A90" s="31" t="s">
        <v>110</v>
      </c>
      <c r="B90" s="32">
        <v>4210</v>
      </c>
      <c r="C90" s="32">
        <v>690</v>
      </c>
      <c r="D90" s="89">
        <v>0</v>
      </c>
      <c r="E90" s="88" t="s">
        <v>31</v>
      </c>
      <c r="F90" s="88" t="s">
        <v>31</v>
      </c>
      <c r="G90" s="88" t="s">
        <v>31</v>
      </c>
      <c r="H90" s="88" t="s">
        <v>31</v>
      </c>
      <c r="I90" s="88" t="s">
        <v>31</v>
      </c>
      <c r="J90" s="89">
        <v>0</v>
      </c>
      <c r="K90" s="89">
        <v>0</v>
      </c>
      <c r="L90" s="88" t="s">
        <v>31</v>
      </c>
      <c r="M90" s="88" t="s">
        <v>31</v>
      </c>
    </row>
    <row r="91" spans="1:13" ht="13.5" thickTop="1">
      <c r="A91" s="92"/>
      <c r="B91" s="93"/>
      <c r="C91" s="94"/>
      <c r="D91" s="95"/>
      <c r="E91" s="95"/>
      <c r="F91" s="95"/>
      <c r="G91" s="95"/>
      <c r="H91" s="95"/>
      <c r="I91" s="95"/>
      <c r="J91" s="95"/>
      <c r="K91" s="95"/>
      <c r="L91" s="95"/>
      <c r="M91" s="6"/>
    </row>
    <row r="92" spans="1:13" ht="15">
      <c r="A92" s="58" t="s">
        <v>147</v>
      </c>
      <c r="B92" s="160"/>
      <c r="C92" s="160"/>
      <c r="D92" s="55"/>
      <c r="E92" s="157" t="s">
        <v>150</v>
      </c>
      <c r="F92" s="157"/>
      <c r="G92" s="157"/>
      <c r="H92" s="157"/>
      <c r="I92" s="157"/>
      <c r="J92" s="55"/>
      <c r="K92" s="55"/>
      <c r="L92" s="55"/>
      <c r="M92" s="55"/>
    </row>
    <row r="93" spans="1:13" ht="15">
      <c r="A93" s="55"/>
      <c r="B93" s="158" t="s">
        <v>111</v>
      </c>
      <c r="C93" s="158"/>
      <c r="D93" s="55"/>
      <c r="E93" s="159" t="s">
        <v>112</v>
      </c>
      <c r="F93" s="159"/>
      <c r="G93" s="159"/>
      <c r="H93" s="60"/>
      <c r="I93" s="1"/>
      <c r="J93" s="55"/>
      <c r="K93" s="55"/>
      <c r="L93" s="55"/>
      <c r="M93" s="55"/>
    </row>
    <row r="94" spans="1:13" ht="15">
      <c r="A94" s="58" t="str">
        <f>'[1]ЗАПОЛНИТЬ'!F31</f>
        <v>Головний бухгалтер</v>
      </c>
      <c r="B94" s="160"/>
      <c r="C94" s="160"/>
      <c r="D94" s="55"/>
      <c r="E94" s="157" t="str">
        <f>'[1]ЗАПОЛНИТЬ'!F28</f>
        <v>Т.О.Сисоєва</v>
      </c>
      <c r="F94" s="157"/>
      <c r="G94" s="157"/>
      <c r="H94" s="157"/>
      <c r="I94" s="157"/>
      <c r="J94" s="55"/>
      <c r="K94" s="55"/>
      <c r="L94" s="55"/>
      <c r="M94" s="55"/>
    </row>
    <row r="95" spans="1:13" ht="15">
      <c r="A95" s="55"/>
      <c r="B95" s="158" t="s">
        <v>111</v>
      </c>
      <c r="C95" s="158"/>
      <c r="D95" s="55"/>
      <c r="E95" s="159" t="s">
        <v>112</v>
      </c>
      <c r="F95" s="159"/>
      <c r="G95" s="159"/>
      <c r="H95" s="60"/>
      <c r="I95" s="1"/>
      <c r="J95" s="55"/>
      <c r="K95" s="55"/>
      <c r="L95" s="55"/>
      <c r="M95" s="55"/>
    </row>
    <row r="96" spans="1:13" ht="15">
      <c r="A96" s="1" t="str">
        <f>'[1]ЗАПОЛНИТЬ'!C19</f>
        <v>"06"жовтня 2017 року</v>
      </c>
      <c r="B96" s="55"/>
      <c r="C96" s="55"/>
      <c r="D96" s="55"/>
      <c r="E96" s="55"/>
      <c r="F96" s="55"/>
      <c r="G96" s="55"/>
      <c r="H96" s="55"/>
      <c r="I96" s="55"/>
      <c r="J96" s="55"/>
      <c r="K96" s="55"/>
      <c r="L96" s="55"/>
      <c r="M96" s="55"/>
    </row>
    <row r="97" spans="1:13" ht="12.75">
      <c r="A97" s="6"/>
      <c r="B97" s="55"/>
      <c r="C97" s="55"/>
      <c r="D97" s="55"/>
      <c r="E97" s="55"/>
      <c r="F97" s="55"/>
      <c r="G97" s="55"/>
      <c r="H97" s="55"/>
      <c r="I97" s="55"/>
      <c r="J97" s="55"/>
      <c r="K97" s="55"/>
      <c r="L97" s="55"/>
      <c r="M97" s="55"/>
    </row>
    <row r="98" spans="1:13" ht="12.75">
      <c r="A98" s="55"/>
      <c r="B98" s="55"/>
      <c r="C98" s="55"/>
      <c r="D98" s="55"/>
      <c r="E98" s="55"/>
      <c r="F98" s="55"/>
      <c r="G98" s="55"/>
      <c r="H98" s="55"/>
      <c r="I98" s="55"/>
      <c r="J98" s="55"/>
      <c r="K98" s="55"/>
      <c r="L98" s="55"/>
      <c r="M98" s="55"/>
    </row>
    <row r="99" spans="1:13" ht="12.75">
      <c r="A99" s="55"/>
      <c r="B99" s="55"/>
      <c r="C99" s="55"/>
      <c r="D99" s="55"/>
      <c r="E99" s="55"/>
      <c r="F99" s="55"/>
      <c r="G99" s="55"/>
      <c r="H99" s="55"/>
      <c r="I99" s="55"/>
      <c r="J99" s="55"/>
      <c r="K99" s="55"/>
      <c r="L99" s="55"/>
      <c r="M99" s="55"/>
    </row>
  </sheetData>
  <mergeCells count="38">
    <mergeCell ref="I1:L2"/>
    <mergeCell ref="A3:L3"/>
    <mergeCell ref="A4:L4"/>
    <mergeCell ref="A5:C5"/>
    <mergeCell ref="A6:L6"/>
    <mergeCell ref="L7:M7"/>
    <mergeCell ref="B8:J8"/>
    <mergeCell ref="L8:M8"/>
    <mergeCell ref="L9:M9"/>
    <mergeCell ref="L10:M10"/>
    <mergeCell ref="D9:I9"/>
    <mergeCell ref="D10:I10"/>
    <mergeCell ref="A11:C11"/>
    <mergeCell ref="E11:J11"/>
    <mergeCell ref="A12:C12"/>
    <mergeCell ref="E12:L12"/>
    <mergeCell ref="A13:C13"/>
    <mergeCell ref="E13:L13"/>
    <mergeCell ref="A14:C14"/>
    <mergeCell ref="E14:L14"/>
    <mergeCell ref="A17:A19"/>
    <mergeCell ref="B17:B19"/>
    <mergeCell ref="C17:C19"/>
    <mergeCell ref="D17:D19"/>
    <mergeCell ref="J17:K18"/>
    <mergeCell ref="L17:M18"/>
    <mergeCell ref="B92:C92"/>
    <mergeCell ref="E92:I92"/>
    <mergeCell ref="E17:F18"/>
    <mergeCell ref="G17:G19"/>
    <mergeCell ref="H17:H19"/>
    <mergeCell ref="I17:I19"/>
    <mergeCell ref="B95:C95"/>
    <mergeCell ref="E95:G95"/>
    <mergeCell ref="B93:C93"/>
    <mergeCell ref="E93:G93"/>
    <mergeCell ref="B94:C94"/>
    <mergeCell ref="E94:I94"/>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tabSelected="1" view="pageBreakPreview" zoomScaleSheetLayoutView="100" workbookViewId="0" topLeftCell="B50">
      <selection activeCell="O33" sqref="O33"/>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70" t="s">
        <v>0</v>
      </c>
      <c r="K1" s="170"/>
      <c r="L1" s="170"/>
      <c r="M1" s="170"/>
      <c r="N1" s="170"/>
      <c r="O1" s="170"/>
      <c r="P1" s="170"/>
    </row>
    <row r="2" spans="1:16" ht="15">
      <c r="A2" s="1"/>
      <c r="B2" s="1"/>
      <c r="C2" s="1"/>
      <c r="D2" s="1"/>
      <c r="E2" s="1"/>
      <c r="F2" s="1"/>
      <c r="G2" s="1"/>
      <c r="H2" s="1"/>
      <c r="I2" s="1"/>
      <c r="J2" s="170"/>
      <c r="K2" s="170"/>
      <c r="L2" s="170"/>
      <c r="M2" s="170"/>
      <c r="N2" s="170"/>
      <c r="O2" s="170"/>
      <c r="P2" s="170"/>
    </row>
    <row r="3" spans="1:16" ht="14.25">
      <c r="A3" s="171" t="s">
        <v>1</v>
      </c>
      <c r="B3" s="171"/>
      <c r="C3" s="171"/>
      <c r="D3" s="171"/>
      <c r="E3" s="171"/>
      <c r="F3" s="171"/>
      <c r="G3" s="171"/>
      <c r="H3" s="171"/>
      <c r="I3" s="171"/>
      <c r="J3" s="171"/>
      <c r="K3" s="171"/>
      <c r="L3" s="171"/>
      <c r="M3" s="171"/>
      <c r="N3" s="171"/>
      <c r="O3" s="171"/>
      <c r="P3" s="171"/>
    </row>
    <row r="4" spans="1:16" ht="14.25">
      <c r="A4" s="148" t="str">
        <f>IF('[1]ЗАПОЛНИТЬ'!$F$7=1,CONCATENATE('[1]шапки'!A3),CONCATENATE('[1]шапки'!A3,'[1]шапки'!C3))</f>
        <v>про надходження і використання коштів, отриманих як плата за послуги (форма№ 4-1д, </v>
      </c>
      <c r="B4" s="148"/>
      <c r="C4" s="148"/>
      <c r="D4" s="148"/>
      <c r="E4" s="148"/>
      <c r="F4" s="148"/>
      <c r="G4" s="148"/>
      <c r="H4" s="148"/>
      <c r="I4" s="148"/>
      <c r="J4" s="148"/>
      <c r="K4" s="2" t="str">
        <f>IF('[1]ЗАПОЛНИТЬ'!$F$7=1,'[1]шапки'!C3,'[1]шапки'!D3)</f>
        <v>№ 4-1м),</v>
      </c>
      <c r="L4" s="3"/>
      <c r="M4" s="3"/>
      <c r="N4" s="4">
        <f>IF('[1]ЗАПОЛНИТЬ'!$F$7=1,'[1]шапки'!D3,"")</f>
      </c>
      <c r="O4" s="4"/>
      <c r="P4" s="4"/>
    </row>
    <row r="5" spans="1:16" ht="14.25">
      <c r="A5" s="171" t="str">
        <f>CONCATENATE("за ",'[1]ЗАПОЛНИТЬ'!$B$17," ",'[1]ЗАПОЛНИТЬ'!$C$17)</f>
        <v>за ІІІ квартал 2017 р.</v>
      </c>
      <c r="B5" s="171"/>
      <c r="C5" s="171"/>
      <c r="D5" s="171"/>
      <c r="E5" s="171"/>
      <c r="F5" s="171"/>
      <c r="G5" s="171"/>
      <c r="H5" s="171"/>
      <c r="I5" s="171"/>
      <c r="J5" s="171"/>
      <c r="K5" s="171"/>
      <c r="L5" s="171"/>
      <c r="M5" s="171"/>
      <c r="N5" s="171"/>
      <c r="O5" s="171"/>
      <c r="P5" s="171"/>
    </row>
    <row r="6" spans="1:16" ht="12.75">
      <c r="A6" s="6"/>
      <c r="B6" s="6"/>
      <c r="C6" s="6"/>
      <c r="D6" s="6"/>
      <c r="E6" s="6"/>
      <c r="F6" s="6"/>
      <c r="G6" s="6"/>
      <c r="H6" s="6"/>
      <c r="I6" s="6"/>
      <c r="J6" s="6"/>
      <c r="K6" s="6"/>
      <c r="L6" s="6"/>
      <c r="M6" s="6"/>
      <c r="N6" s="6"/>
      <c r="O6" s="174" t="s">
        <v>2</v>
      </c>
      <c r="P6" s="174"/>
    </row>
    <row r="7" spans="1:16" ht="24.75" customHeight="1">
      <c r="A7" s="7" t="s">
        <v>3</v>
      </c>
      <c r="B7" s="182" t="s">
        <v>148</v>
      </c>
      <c r="C7" s="183"/>
      <c r="D7" s="183"/>
      <c r="E7" s="183"/>
      <c r="F7" s="183"/>
      <c r="G7" s="183"/>
      <c r="H7" s="183"/>
      <c r="I7" s="183"/>
      <c r="J7" s="183"/>
      <c r="K7" s="183"/>
      <c r="L7" s="183"/>
      <c r="M7" s="190" t="str">
        <f>'[1]ЗАПОЛНИТЬ'!A13</f>
        <v>за ЄДРПОУ</v>
      </c>
      <c r="N7" s="190"/>
      <c r="O7" s="184">
        <v>331744432</v>
      </c>
      <c r="P7" s="185"/>
    </row>
    <row r="8" spans="1:16" ht="13.5">
      <c r="A8" s="8" t="s">
        <v>4</v>
      </c>
      <c r="E8" s="180" t="s">
        <v>149</v>
      </c>
      <c r="F8" s="180"/>
      <c r="G8" s="180"/>
      <c r="H8" s="180"/>
      <c r="I8" s="180"/>
      <c r="J8" s="180"/>
      <c r="M8" s="190" t="str">
        <f>'[1]ЗАПОЛНИТЬ'!A14</f>
        <v>за КОАТУУ</v>
      </c>
      <c r="N8" s="190"/>
      <c r="O8" s="154">
        <f>'[1]ЗАПОЛНИТЬ'!B14</f>
        <v>5911000000</v>
      </c>
      <c r="P8" s="154"/>
    </row>
    <row r="9" spans="1:16" ht="15" customHeight="1">
      <c r="A9" s="8" t="str">
        <f>'[1]Ф.2.ЗВЕД'!A11</f>
        <v>Організаційно-правова форма господарювання</v>
      </c>
      <c r="E9" s="169" t="s">
        <v>146</v>
      </c>
      <c r="F9" s="169"/>
      <c r="G9" s="169"/>
      <c r="H9" s="169"/>
      <c r="I9" s="169"/>
      <c r="J9" s="169"/>
      <c r="M9" s="191" t="str">
        <f>'[1]ЗАПОЛНИТЬ'!A15</f>
        <v>за КОПФГ</v>
      </c>
      <c r="N9" s="191"/>
      <c r="O9" s="154">
        <v>430</v>
      </c>
      <c r="P9" s="154"/>
    </row>
    <row r="10" spans="1:16" ht="12.75" customHeight="1">
      <c r="A10" s="161" t="s">
        <v>5</v>
      </c>
      <c r="B10" s="161"/>
      <c r="C10" s="161"/>
      <c r="D10" s="161"/>
      <c r="E10" s="189">
        <f>'[1]ЗАПОЛНИТЬ'!H9</f>
        <v>0</v>
      </c>
      <c r="F10" s="189"/>
      <c r="G10" s="162">
        <f>IF(E10&gt;0,VLOOKUP(E10,'[1]ДовидникКВК(ГОС)'!A:B,2,FALSE),"")</f>
      </c>
      <c r="H10" s="162"/>
      <c r="I10" s="162"/>
      <c r="J10" s="162"/>
      <c r="K10" s="162"/>
      <c r="L10" s="162"/>
      <c r="M10" s="162"/>
      <c r="N10" s="162"/>
      <c r="O10" s="10"/>
      <c r="P10" s="11"/>
    </row>
    <row r="11" spans="1:16" ht="12" customHeight="1">
      <c r="A11" s="161" t="s">
        <v>6</v>
      </c>
      <c r="B11" s="161"/>
      <c r="C11" s="161"/>
      <c r="D11" s="161"/>
      <c r="E11" s="188"/>
      <c r="F11" s="188"/>
      <c r="G11" s="153">
        <f>IF(E11&gt;0,VLOOKUP(E11,'[1]ДовидникКПК'!B:C,2,FALSE),"")</f>
      </c>
      <c r="H11" s="153"/>
      <c r="I11" s="153"/>
      <c r="J11" s="153"/>
      <c r="K11" s="153"/>
      <c r="L11" s="153"/>
      <c r="M11" s="153"/>
      <c r="N11" s="153"/>
      <c r="O11" s="153"/>
      <c r="P11" s="153"/>
    </row>
    <row r="12" spans="1:16" ht="14.25" customHeight="1">
      <c r="A12" s="161" t="s">
        <v>7</v>
      </c>
      <c r="B12" s="161"/>
      <c r="C12" s="161"/>
      <c r="D12" s="161"/>
      <c r="E12" s="187" t="str">
        <f>'[1]ЗАПОЛНИТЬ'!H10</f>
        <v>10</v>
      </c>
      <c r="F12" s="187"/>
      <c r="G12" s="153" t="str">
        <f>'[1]ЗАПОЛНИТЬ'!I10</f>
        <v>Орган з питань освіти і науки, молоді та спорту</v>
      </c>
      <c r="H12" s="153"/>
      <c r="I12" s="153"/>
      <c r="J12" s="153"/>
      <c r="K12" s="153"/>
      <c r="L12" s="153"/>
      <c r="M12" s="153"/>
      <c r="N12" s="153"/>
      <c r="O12" s="153"/>
      <c r="P12" s="153"/>
    </row>
    <row r="13" spans="1:16" ht="42.75" customHeight="1">
      <c r="A13" s="161" t="s">
        <v>8</v>
      </c>
      <c r="B13" s="161"/>
      <c r="C13" s="161"/>
      <c r="D13" s="161"/>
      <c r="E13" s="188" t="s">
        <v>9</v>
      </c>
      <c r="F13" s="188"/>
      <c r="G13" s="162"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62"/>
      <c r="I13" s="162"/>
      <c r="J13" s="162"/>
      <c r="K13" s="162"/>
      <c r="L13" s="162"/>
      <c r="M13" s="162"/>
      <c r="N13" s="162"/>
      <c r="O13" s="162"/>
      <c r="P13" s="162"/>
    </row>
    <row r="14" spans="1:16" ht="12.75" customHeight="1">
      <c r="A14" s="13" t="s">
        <v>10</v>
      </c>
      <c r="B14" s="6"/>
      <c r="C14" s="6"/>
      <c r="D14" s="6"/>
      <c r="E14" s="6"/>
      <c r="F14" s="6"/>
      <c r="G14" s="6"/>
      <c r="H14" s="6"/>
      <c r="I14" s="6"/>
      <c r="J14" s="6"/>
      <c r="K14" s="6"/>
      <c r="L14" s="6"/>
      <c r="M14" s="6"/>
      <c r="N14" s="6"/>
      <c r="O14" s="6"/>
      <c r="P14" s="6"/>
    </row>
    <row r="15" spans="1:16" ht="13.5" customHeight="1" thickBot="1">
      <c r="A15" s="14" t="s">
        <v>11</v>
      </c>
      <c r="B15" s="6"/>
      <c r="C15" s="6"/>
      <c r="D15" s="6"/>
      <c r="E15" s="6"/>
      <c r="F15" s="6"/>
      <c r="G15" s="6"/>
      <c r="H15" s="6"/>
      <c r="I15" s="6"/>
      <c r="J15" s="6"/>
      <c r="K15" s="6"/>
      <c r="L15" s="6"/>
      <c r="M15" s="6"/>
      <c r="N15" s="6"/>
      <c r="O15" s="6"/>
      <c r="P15" s="6"/>
    </row>
    <row r="16" spans="1:16" ht="21.75" customHeight="1" thickBot="1" thickTop="1">
      <c r="A16" s="163" t="s">
        <v>12</v>
      </c>
      <c r="B16" s="163" t="s">
        <v>13</v>
      </c>
      <c r="C16" s="163" t="s">
        <v>14</v>
      </c>
      <c r="D16" s="163" t="s">
        <v>15</v>
      </c>
      <c r="E16" s="163" t="s">
        <v>16</v>
      </c>
      <c r="F16" s="163"/>
      <c r="G16" s="163" t="s">
        <v>17</v>
      </c>
      <c r="H16" s="163" t="s">
        <v>18</v>
      </c>
      <c r="I16" s="163" t="s">
        <v>19</v>
      </c>
      <c r="J16" s="163" t="s">
        <v>20</v>
      </c>
      <c r="K16" s="163" t="s">
        <v>21</v>
      </c>
      <c r="L16" s="163"/>
      <c r="M16" s="163"/>
      <c r="N16" s="163"/>
      <c r="O16" s="163" t="s">
        <v>22</v>
      </c>
      <c r="P16" s="163"/>
    </row>
    <row r="17" spans="1:16" ht="18" customHeight="1" thickBot="1" thickTop="1">
      <c r="A17" s="163"/>
      <c r="B17" s="163"/>
      <c r="C17" s="163"/>
      <c r="D17" s="163"/>
      <c r="E17" s="163" t="s">
        <v>23</v>
      </c>
      <c r="F17" s="150" t="s">
        <v>24</v>
      </c>
      <c r="G17" s="163"/>
      <c r="H17" s="163"/>
      <c r="I17" s="163"/>
      <c r="J17" s="163"/>
      <c r="K17" s="163" t="s">
        <v>23</v>
      </c>
      <c r="L17" s="163" t="s">
        <v>25</v>
      </c>
      <c r="M17" s="163"/>
      <c r="N17" s="163"/>
      <c r="O17" s="163"/>
      <c r="P17" s="163"/>
    </row>
    <row r="18" spans="1:16" ht="29.25" customHeight="1" thickBot="1" thickTop="1">
      <c r="A18" s="163"/>
      <c r="B18" s="163"/>
      <c r="C18" s="163"/>
      <c r="D18" s="163"/>
      <c r="E18" s="163"/>
      <c r="F18" s="150"/>
      <c r="G18" s="163"/>
      <c r="H18" s="163"/>
      <c r="I18" s="163"/>
      <c r="J18" s="163"/>
      <c r="K18" s="163"/>
      <c r="L18" s="150" t="s">
        <v>26</v>
      </c>
      <c r="M18" s="150" t="s">
        <v>27</v>
      </c>
      <c r="N18" s="150"/>
      <c r="O18" s="151" t="s">
        <v>23</v>
      </c>
      <c r="P18" s="150" t="s">
        <v>28</v>
      </c>
    </row>
    <row r="19" spans="1:16" ht="42.75" thickBot="1" thickTop="1">
      <c r="A19" s="163"/>
      <c r="B19" s="163"/>
      <c r="C19" s="163"/>
      <c r="D19" s="163"/>
      <c r="E19" s="163"/>
      <c r="F19" s="150"/>
      <c r="G19" s="163"/>
      <c r="H19" s="163"/>
      <c r="I19" s="163"/>
      <c r="J19" s="163"/>
      <c r="K19" s="163"/>
      <c r="L19" s="150"/>
      <c r="M19" s="15" t="s">
        <v>23</v>
      </c>
      <c r="N19" s="16" t="s">
        <v>29</v>
      </c>
      <c r="O19" s="151"/>
      <c r="P19" s="150"/>
    </row>
    <row r="20" spans="1:16" ht="14.25" thickBot="1" thickTop="1">
      <c r="A20" s="17">
        <v>1</v>
      </c>
      <c r="B20" s="17">
        <v>2</v>
      </c>
      <c r="C20" s="17">
        <v>3</v>
      </c>
      <c r="D20" s="17">
        <v>4</v>
      </c>
      <c r="E20" s="17">
        <v>5</v>
      </c>
      <c r="F20" s="17">
        <v>6</v>
      </c>
      <c r="G20" s="17">
        <v>7</v>
      </c>
      <c r="H20" s="17">
        <v>8</v>
      </c>
      <c r="I20" s="17">
        <v>9</v>
      </c>
      <c r="J20" s="17">
        <v>9</v>
      </c>
      <c r="K20" s="17">
        <v>10</v>
      </c>
      <c r="L20" s="17">
        <v>11</v>
      </c>
      <c r="M20" s="17">
        <v>12</v>
      </c>
      <c r="N20" s="17">
        <v>13</v>
      </c>
      <c r="O20" s="17">
        <v>14</v>
      </c>
      <c r="P20" s="17">
        <v>15</v>
      </c>
    </row>
    <row r="21" spans="1:16" ht="13.5" customHeight="1" thickBot="1" thickTop="1">
      <c r="A21" s="17" t="s">
        <v>30</v>
      </c>
      <c r="B21" s="18" t="s">
        <v>31</v>
      </c>
      <c r="C21" s="19" t="s">
        <v>32</v>
      </c>
      <c r="D21" s="20">
        <f>D22</f>
        <v>42541</v>
      </c>
      <c r="E21" s="21">
        <f>3924.7+'[2]Гроші'!$AJ$3+'[2]Гроші'!$AL$3</f>
        <v>4587.47</v>
      </c>
      <c r="F21" s="21">
        <v>0</v>
      </c>
      <c r="G21" s="21">
        <v>0</v>
      </c>
      <c r="H21" s="21">
        <v>0</v>
      </c>
      <c r="I21" s="20">
        <f>SUM(I22:I25)</f>
        <v>0</v>
      </c>
      <c r="J21" s="20">
        <f>SUM(J22:J25)</f>
        <v>27710.77</v>
      </c>
      <c r="K21" s="22" t="s">
        <v>31</v>
      </c>
      <c r="L21" s="22" t="s">
        <v>31</v>
      </c>
      <c r="M21" s="22" t="s">
        <v>31</v>
      </c>
      <c r="N21" s="22" t="s">
        <v>31</v>
      </c>
      <c r="O21" s="23">
        <f>E21-G21+H21+J21-K27</f>
        <v>0</v>
      </c>
      <c r="P21" s="21">
        <v>0</v>
      </c>
    </row>
    <row r="22" spans="1:16" ht="12.75" customHeight="1" thickBot="1" thickTop="1">
      <c r="A22" s="24" t="s">
        <v>33</v>
      </c>
      <c r="B22" s="18" t="s">
        <v>31</v>
      </c>
      <c r="C22" s="19" t="s">
        <v>34</v>
      </c>
      <c r="D22" s="21">
        <v>42541</v>
      </c>
      <c r="E22" s="22" t="s">
        <v>31</v>
      </c>
      <c r="F22" s="22" t="s">
        <v>31</v>
      </c>
      <c r="G22" s="22" t="s">
        <v>31</v>
      </c>
      <c r="H22" s="22" t="s">
        <v>31</v>
      </c>
      <c r="I22" s="21">
        <v>0</v>
      </c>
      <c r="J22" s="21">
        <v>27710.77</v>
      </c>
      <c r="K22" s="22" t="s">
        <v>31</v>
      </c>
      <c r="L22" s="22" t="s">
        <v>31</v>
      </c>
      <c r="M22" s="22" t="s">
        <v>31</v>
      </c>
      <c r="N22" s="22" t="s">
        <v>31</v>
      </c>
      <c r="O22" s="22" t="s">
        <v>31</v>
      </c>
      <c r="P22" s="22" t="s">
        <v>31</v>
      </c>
    </row>
    <row r="23" spans="1:16" ht="15" customHeight="1" thickBot="1" thickTop="1">
      <c r="A23" s="25" t="s">
        <v>35</v>
      </c>
      <c r="B23" s="18" t="s">
        <v>31</v>
      </c>
      <c r="C23" s="19" t="s">
        <v>36</v>
      </c>
      <c r="D23" s="21">
        <v>0</v>
      </c>
      <c r="E23" s="22" t="s">
        <v>31</v>
      </c>
      <c r="F23" s="22" t="s">
        <v>31</v>
      </c>
      <c r="G23" s="22" t="s">
        <v>31</v>
      </c>
      <c r="H23" s="22" t="s">
        <v>31</v>
      </c>
      <c r="I23" s="21">
        <v>0</v>
      </c>
      <c r="J23" s="21">
        <v>0</v>
      </c>
      <c r="K23" s="22" t="s">
        <v>31</v>
      </c>
      <c r="L23" s="22" t="s">
        <v>31</v>
      </c>
      <c r="M23" s="22" t="s">
        <v>31</v>
      </c>
      <c r="N23" s="22" t="s">
        <v>31</v>
      </c>
      <c r="O23" s="22" t="s">
        <v>31</v>
      </c>
      <c r="P23" s="22" t="s">
        <v>31</v>
      </c>
    </row>
    <row r="24" spans="1:16" ht="12" customHeight="1" thickBot="1" thickTop="1">
      <c r="A24" s="24" t="s">
        <v>37</v>
      </c>
      <c r="B24" s="18" t="s">
        <v>31</v>
      </c>
      <c r="C24" s="19" t="s">
        <v>38</v>
      </c>
      <c r="D24" s="21">
        <v>0</v>
      </c>
      <c r="E24" s="22" t="s">
        <v>31</v>
      </c>
      <c r="F24" s="22" t="s">
        <v>31</v>
      </c>
      <c r="G24" s="22" t="s">
        <v>31</v>
      </c>
      <c r="H24" s="22" t="s">
        <v>31</v>
      </c>
      <c r="I24" s="21">
        <v>0</v>
      </c>
      <c r="J24" s="21">
        <v>0</v>
      </c>
      <c r="K24" s="22" t="s">
        <v>31</v>
      </c>
      <c r="L24" s="22" t="s">
        <v>31</v>
      </c>
      <c r="M24" s="22" t="s">
        <v>31</v>
      </c>
      <c r="N24" s="22" t="s">
        <v>31</v>
      </c>
      <c r="O24" s="22" t="s">
        <v>31</v>
      </c>
      <c r="P24" s="22" t="s">
        <v>31</v>
      </c>
    </row>
    <row r="25" spans="1:16" ht="13.5" customHeight="1" thickBot="1" thickTop="1">
      <c r="A25" s="26" t="s">
        <v>39</v>
      </c>
      <c r="B25" s="18" t="s">
        <v>31</v>
      </c>
      <c r="C25" s="19" t="s">
        <v>40</v>
      </c>
      <c r="D25" s="21">
        <v>0</v>
      </c>
      <c r="E25" s="22" t="s">
        <v>31</v>
      </c>
      <c r="F25" s="22" t="s">
        <v>31</v>
      </c>
      <c r="G25" s="22" t="s">
        <v>31</v>
      </c>
      <c r="H25" s="22" t="s">
        <v>31</v>
      </c>
      <c r="I25" s="21">
        <v>0</v>
      </c>
      <c r="J25" s="21">
        <v>0</v>
      </c>
      <c r="K25" s="22" t="s">
        <v>31</v>
      </c>
      <c r="L25" s="22" t="s">
        <v>31</v>
      </c>
      <c r="M25" s="22" t="s">
        <v>31</v>
      </c>
      <c r="N25" s="22" t="s">
        <v>31</v>
      </c>
      <c r="O25" s="22" t="s">
        <v>31</v>
      </c>
      <c r="P25" s="22" t="s">
        <v>31</v>
      </c>
    </row>
    <row r="26" spans="1:16" ht="12" customHeight="1" thickBot="1" thickTop="1">
      <c r="A26" s="24" t="s">
        <v>41</v>
      </c>
      <c r="B26" s="18" t="s">
        <v>31</v>
      </c>
      <c r="C26" s="19" t="s">
        <v>42</v>
      </c>
      <c r="D26" s="21">
        <v>0</v>
      </c>
      <c r="E26" s="22" t="s">
        <v>31</v>
      </c>
      <c r="F26" s="22" t="s">
        <v>31</v>
      </c>
      <c r="G26" s="22" t="s">
        <v>31</v>
      </c>
      <c r="H26" s="22" t="s">
        <v>31</v>
      </c>
      <c r="I26" s="22" t="s">
        <v>31</v>
      </c>
      <c r="J26" s="22" t="s">
        <v>31</v>
      </c>
      <c r="K26" s="22" t="s">
        <v>31</v>
      </c>
      <c r="L26" s="22" t="s">
        <v>31</v>
      </c>
      <c r="M26" s="22" t="s">
        <v>31</v>
      </c>
      <c r="N26" s="22" t="s">
        <v>31</v>
      </c>
      <c r="O26" s="22" t="s">
        <v>31</v>
      </c>
      <c r="P26" s="22" t="s">
        <v>31</v>
      </c>
    </row>
    <row r="27" spans="1:16" ht="11.25" customHeight="1" thickBot="1" thickTop="1">
      <c r="A27" s="17" t="s">
        <v>43</v>
      </c>
      <c r="B27" s="17" t="s">
        <v>31</v>
      </c>
      <c r="C27" s="19" t="s">
        <v>44</v>
      </c>
      <c r="D27" s="27">
        <f>D29+D64</f>
        <v>42541</v>
      </c>
      <c r="E27" s="28" t="s">
        <v>31</v>
      </c>
      <c r="F27" s="28" t="s">
        <v>31</v>
      </c>
      <c r="G27" s="28" t="s">
        <v>31</v>
      </c>
      <c r="H27" s="28" t="s">
        <v>31</v>
      </c>
      <c r="I27" s="28" t="s">
        <v>31</v>
      </c>
      <c r="J27" s="28" t="s">
        <v>31</v>
      </c>
      <c r="K27" s="27">
        <f>K29+K64</f>
        <v>32298.24</v>
      </c>
      <c r="L27" s="20">
        <f>L29+L64</f>
        <v>0</v>
      </c>
      <c r="M27" s="20">
        <f>M29+M64</f>
        <v>0</v>
      </c>
      <c r="N27" s="20">
        <f>N29+N64</f>
        <v>0</v>
      </c>
      <c r="O27" s="22" t="s">
        <v>31</v>
      </c>
      <c r="P27" s="22" t="s">
        <v>31</v>
      </c>
    </row>
    <row r="28" spans="1:16" ht="14.25" customHeight="1" thickBot="1" thickTop="1">
      <c r="A28" s="29" t="s">
        <v>45</v>
      </c>
      <c r="B28" s="18"/>
      <c r="C28" s="19"/>
      <c r="D28" s="20"/>
      <c r="E28" s="20"/>
      <c r="F28" s="22"/>
      <c r="G28" s="22"/>
      <c r="H28" s="22"/>
      <c r="I28" s="22"/>
      <c r="J28" s="22"/>
      <c r="K28" s="20"/>
      <c r="L28" s="20"/>
      <c r="M28" s="20"/>
      <c r="N28" s="20"/>
      <c r="O28" s="22"/>
      <c r="P28" s="22"/>
    </row>
    <row r="29" spans="1:16" ht="13.5" customHeight="1" thickBot="1" thickTop="1">
      <c r="A29" s="18" t="s">
        <v>46</v>
      </c>
      <c r="B29" s="18">
        <v>2000</v>
      </c>
      <c r="C29" s="19" t="s">
        <v>47</v>
      </c>
      <c r="D29" s="27">
        <f>D30+D35+D52+D55+D59+D63</f>
        <v>42541</v>
      </c>
      <c r="E29" s="28" t="s">
        <v>31</v>
      </c>
      <c r="F29" s="28" t="s">
        <v>31</v>
      </c>
      <c r="G29" s="28" t="s">
        <v>31</v>
      </c>
      <c r="H29" s="28" t="s">
        <v>31</v>
      </c>
      <c r="I29" s="28" t="s">
        <v>31</v>
      </c>
      <c r="J29" s="28" t="s">
        <v>31</v>
      </c>
      <c r="K29" s="27">
        <f>K30+K35+K52+K55+K59+K63</f>
        <v>32298.24</v>
      </c>
      <c r="L29" s="20">
        <f>L30+L35+L52+L55+L59+L63</f>
        <v>0</v>
      </c>
      <c r="M29" s="20">
        <f>M30+M35+M52+M55+M59+M63</f>
        <v>0</v>
      </c>
      <c r="N29" s="20">
        <f>N30+N35+N52+N55+N59+N63</f>
        <v>0</v>
      </c>
      <c r="O29" s="22" t="s">
        <v>31</v>
      </c>
      <c r="P29" s="22" t="s">
        <v>31</v>
      </c>
    </row>
    <row r="30" spans="1:16" ht="15.75" customHeight="1" thickBot="1" thickTop="1">
      <c r="A30" s="30" t="s">
        <v>48</v>
      </c>
      <c r="B30" s="18">
        <v>2100</v>
      </c>
      <c r="C30" s="19" t="s">
        <v>49</v>
      </c>
      <c r="D30" s="20">
        <f>D31+D34</f>
        <v>0</v>
      </c>
      <c r="E30" s="22" t="s">
        <v>31</v>
      </c>
      <c r="F30" s="22" t="s">
        <v>31</v>
      </c>
      <c r="G30" s="22" t="s">
        <v>31</v>
      </c>
      <c r="H30" s="22" t="s">
        <v>31</v>
      </c>
      <c r="I30" s="22" t="s">
        <v>31</v>
      </c>
      <c r="J30" s="22" t="s">
        <v>31</v>
      </c>
      <c r="K30" s="20">
        <f>K31+K34</f>
        <v>0</v>
      </c>
      <c r="L30" s="20">
        <f>L31+L34</f>
        <v>0</v>
      </c>
      <c r="M30" s="20">
        <f>M31+M34</f>
        <v>0</v>
      </c>
      <c r="N30" s="20">
        <f>N31+N34</f>
        <v>0</v>
      </c>
      <c r="O30" s="22" t="s">
        <v>31</v>
      </c>
      <c r="P30" s="22" t="s">
        <v>31</v>
      </c>
    </row>
    <row r="31" spans="1:16" ht="14.25" customHeight="1" thickBot="1" thickTop="1">
      <c r="A31" s="31" t="s">
        <v>50</v>
      </c>
      <c r="B31" s="32">
        <v>2110</v>
      </c>
      <c r="C31" s="32">
        <v>100</v>
      </c>
      <c r="D31" s="33">
        <f>SUM(D32:D33)</f>
        <v>0</v>
      </c>
      <c r="E31" s="22" t="s">
        <v>31</v>
      </c>
      <c r="F31" s="22" t="s">
        <v>31</v>
      </c>
      <c r="G31" s="22" t="s">
        <v>31</v>
      </c>
      <c r="H31" s="22" t="s">
        <v>31</v>
      </c>
      <c r="I31" s="22" t="s">
        <v>31</v>
      </c>
      <c r="J31" s="22" t="s">
        <v>31</v>
      </c>
      <c r="K31" s="33">
        <f>SUM(K32:K33)</f>
        <v>0</v>
      </c>
      <c r="L31" s="33">
        <f>SUM(L32:L33)</f>
        <v>0</v>
      </c>
      <c r="M31" s="33">
        <f>SUM(M32:M33)</f>
        <v>0</v>
      </c>
      <c r="N31" s="33">
        <f>SUM(N32:N33)</f>
        <v>0</v>
      </c>
      <c r="O31" s="22" t="s">
        <v>31</v>
      </c>
      <c r="P31" s="22" t="s">
        <v>31</v>
      </c>
    </row>
    <row r="32" spans="1:16" ht="15.75" customHeight="1" thickBot="1" thickTop="1">
      <c r="A32" s="34" t="s">
        <v>51</v>
      </c>
      <c r="B32" s="15">
        <v>2111</v>
      </c>
      <c r="C32" s="15">
        <v>110</v>
      </c>
      <c r="D32" s="35">
        <v>0</v>
      </c>
      <c r="E32" s="22" t="s">
        <v>31</v>
      </c>
      <c r="F32" s="22" t="s">
        <v>31</v>
      </c>
      <c r="G32" s="22" t="s">
        <v>31</v>
      </c>
      <c r="H32" s="22" t="s">
        <v>31</v>
      </c>
      <c r="I32" s="22" t="s">
        <v>31</v>
      </c>
      <c r="J32" s="22" t="s">
        <v>31</v>
      </c>
      <c r="K32" s="35">
        <v>0</v>
      </c>
      <c r="L32" s="35">
        <v>0</v>
      </c>
      <c r="M32" s="35">
        <v>0</v>
      </c>
      <c r="N32" s="35">
        <v>0</v>
      </c>
      <c r="O32" s="22" t="s">
        <v>31</v>
      </c>
      <c r="P32" s="22" t="s">
        <v>31</v>
      </c>
    </row>
    <row r="33" spans="1:16" ht="15" customHeight="1" thickBot="1" thickTop="1">
      <c r="A33" s="34" t="s">
        <v>52</v>
      </c>
      <c r="B33" s="15">
        <v>2112</v>
      </c>
      <c r="C33" s="15">
        <v>120</v>
      </c>
      <c r="D33" s="35">
        <v>0</v>
      </c>
      <c r="E33" s="22" t="s">
        <v>31</v>
      </c>
      <c r="F33" s="22" t="s">
        <v>31</v>
      </c>
      <c r="G33" s="22" t="s">
        <v>31</v>
      </c>
      <c r="H33" s="22" t="s">
        <v>31</v>
      </c>
      <c r="I33" s="22" t="s">
        <v>31</v>
      </c>
      <c r="J33" s="22" t="s">
        <v>31</v>
      </c>
      <c r="K33" s="36">
        <v>0</v>
      </c>
      <c r="L33" s="36">
        <v>0</v>
      </c>
      <c r="M33" s="36">
        <v>0</v>
      </c>
      <c r="N33" s="36">
        <v>0</v>
      </c>
      <c r="O33" s="22" t="s">
        <v>31</v>
      </c>
      <c r="P33" s="22" t="s">
        <v>31</v>
      </c>
    </row>
    <row r="34" spans="1:16" ht="12" customHeight="1" thickBot="1" thickTop="1">
      <c r="A34" s="37" t="s">
        <v>53</v>
      </c>
      <c r="B34" s="32">
        <v>2120</v>
      </c>
      <c r="C34" s="32">
        <v>130</v>
      </c>
      <c r="D34" s="38">
        <v>0</v>
      </c>
      <c r="E34" s="22" t="s">
        <v>31</v>
      </c>
      <c r="F34" s="22" t="s">
        <v>31</v>
      </c>
      <c r="G34" s="22" t="s">
        <v>31</v>
      </c>
      <c r="H34" s="22" t="s">
        <v>31</v>
      </c>
      <c r="I34" s="22" t="s">
        <v>31</v>
      </c>
      <c r="J34" s="22" t="s">
        <v>31</v>
      </c>
      <c r="K34" s="38">
        <v>0</v>
      </c>
      <c r="L34" s="38">
        <v>0</v>
      </c>
      <c r="M34" s="38">
        <v>0</v>
      </c>
      <c r="N34" s="38">
        <v>0</v>
      </c>
      <c r="O34" s="22" t="s">
        <v>31</v>
      </c>
      <c r="P34" s="22" t="s">
        <v>31</v>
      </c>
    </row>
    <row r="35" spans="1:16" ht="14.25" customHeight="1" thickBot="1" thickTop="1">
      <c r="A35" s="39" t="s">
        <v>54</v>
      </c>
      <c r="B35" s="18">
        <v>2200</v>
      </c>
      <c r="C35" s="18">
        <v>140</v>
      </c>
      <c r="D35" s="40">
        <f>SUM(D36:D42)+D49</f>
        <v>42541</v>
      </c>
      <c r="E35" s="23" t="s">
        <v>31</v>
      </c>
      <c r="F35" s="23" t="s">
        <v>31</v>
      </c>
      <c r="G35" s="23" t="s">
        <v>31</v>
      </c>
      <c r="H35" s="23" t="s">
        <v>31</v>
      </c>
      <c r="I35" s="23" t="s">
        <v>31</v>
      </c>
      <c r="J35" s="23" t="s">
        <v>31</v>
      </c>
      <c r="K35" s="40">
        <f>SUM(K36:K42)+K49</f>
        <v>32298.24</v>
      </c>
      <c r="L35" s="20">
        <f>SUM(L36:L42)+L49</f>
        <v>0</v>
      </c>
      <c r="M35" s="20">
        <f>SUM(M36:M42)+M49</f>
        <v>0</v>
      </c>
      <c r="N35" s="20">
        <f>SUM(N36:N42)+N49</f>
        <v>0</v>
      </c>
      <c r="O35" s="22" t="s">
        <v>31</v>
      </c>
      <c r="P35" s="22" t="s">
        <v>31</v>
      </c>
    </row>
    <row r="36" spans="1:16" ht="16.5" customHeight="1" thickBot="1" thickTop="1">
      <c r="A36" s="31" t="s">
        <v>55</v>
      </c>
      <c r="B36" s="32">
        <v>2210</v>
      </c>
      <c r="C36" s="32">
        <v>150</v>
      </c>
      <c r="D36" s="41">
        <v>3779</v>
      </c>
      <c r="E36" s="23" t="s">
        <v>31</v>
      </c>
      <c r="F36" s="23" t="s">
        <v>31</v>
      </c>
      <c r="G36" s="23" t="s">
        <v>31</v>
      </c>
      <c r="H36" s="23" t="s">
        <v>31</v>
      </c>
      <c r="I36" s="23" t="s">
        <v>31</v>
      </c>
      <c r="J36" s="23" t="s">
        <v>31</v>
      </c>
      <c r="K36" s="41">
        <v>3779</v>
      </c>
      <c r="L36" s="38">
        <v>0</v>
      </c>
      <c r="M36" s="38">
        <v>0</v>
      </c>
      <c r="N36" s="38">
        <v>0</v>
      </c>
      <c r="O36" s="22" t="s">
        <v>31</v>
      </c>
      <c r="P36" s="22" t="s">
        <v>31</v>
      </c>
    </row>
    <row r="37" spans="1:16" ht="15" customHeight="1" thickBot="1" thickTop="1">
      <c r="A37" s="31" t="s">
        <v>56</v>
      </c>
      <c r="B37" s="32">
        <v>2220</v>
      </c>
      <c r="C37" s="32">
        <v>160</v>
      </c>
      <c r="D37" s="41">
        <v>0</v>
      </c>
      <c r="E37" s="23" t="s">
        <v>31</v>
      </c>
      <c r="F37" s="23" t="s">
        <v>31</v>
      </c>
      <c r="G37" s="23" t="s">
        <v>31</v>
      </c>
      <c r="H37" s="23" t="s">
        <v>31</v>
      </c>
      <c r="I37" s="23" t="s">
        <v>31</v>
      </c>
      <c r="J37" s="23" t="s">
        <v>31</v>
      </c>
      <c r="K37" s="41">
        <v>0</v>
      </c>
      <c r="L37" s="38">
        <v>0</v>
      </c>
      <c r="M37" s="38">
        <v>0</v>
      </c>
      <c r="N37" s="38">
        <v>0</v>
      </c>
      <c r="O37" s="22" t="s">
        <v>31</v>
      </c>
      <c r="P37" s="22" t="s">
        <v>31</v>
      </c>
    </row>
    <row r="38" spans="1:16" ht="13.5" customHeight="1" thickBot="1" thickTop="1">
      <c r="A38" s="31" t="s">
        <v>57</v>
      </c>
      <c r="B38" s="32">
        <v>2230</v>
      </c>
      <c r="C38" s="32">
        <v>170</v>
      </c>
      <c r="D38" s="41">
        <v>38762</v>
      </c>
      <c r="E38" s="23" t="s">
        <v>31</v>
      </c>
      <c r="F38" s="23" t="s">
        <v>31</v>
      </c>
      <c r="G38" s="23" t="s">
        <v>31</v>
      </c>
      <c r="H38" s="23" t="s">
        <v>31</v>
      </c>
      <c r="I38" s="23" t="s">
        <v>31</v>
      </c>
      <c r="J38" s="23" t="s">
        <v>31</v>
      </c>
      <c r="K38" s="41">
        <v>28519.24</v>
      </c>
      <c r="L38" s="38">
        <v>0</v>
      </c>
      <c r="M38" s="38">
        <v>0</v>
      </c>
      <c r="N38" s="38">
        <v>0</v>
      </c>
      <c r="O38" s="22" t="s">
        <v>31</v>
      </c>
      <c r="P38" s="22" t="s">
        <v>31</v>
      </c>
    </row>
    <row r="39" spans="1:16" ht="13.5" customHeight="1" thickBot="1" thickTop="1">
      <c r="A39" s="31" t="s">
        <v>58</v>
      </c>
      <c r="B39" s="32">
        <v>2240</v>
      </c>
      <c r="C39" s="32">
        <v>180</v>
      </c>
      <c r="D39" s="41">
        <v>0</v>
      </c>
      <c r="E39" s="23" t="s">
        <v>31</v>
      </c>
      <c r="F39" s="23" t="s">
        <v>31</v>
      </c>
      <c r="G39" s="23" t="s">
        <v>31</v>
      </c>
      <c r="H39" s="23" t="s">
        <v>31</v>
      </c>
      <c r="I39" s="23" t="s">
        <v>31</v>
      </c>
      <c r="J39" s="23" t="s">
        <v>31</v>
      </c>
      <c r="K39" s="41">
        <v>0</v>
      </c>
      <c r="L39" s="38">
        <v>0</v>
      </c>
      <c r="M39" s="38">
        <v>0</v>
      </c>
      <c r="N39" s="38">
        <v>0</v>
      </c>
      <c r="O39" s="22" t="s">
        <v>31</v>
      </c>
      <c r="P39" s="22" t="s">
        <v>31</v>
      </c>
    </row>
    <row r="40" spans="1:16" ht="14.25" customHeight="1" thickBot="1" thickTop="1">
      <c r="A40" s="31" t="s">
        <v>59</v>
      </c>
      <c r="B40" s="32">
        <v>2250</v>
      </c>
      <c r="C40" s="32">
        <v>190</v>
      </c>
      <c r="D40" s="38">
        <v>0</v>
      </c>
      <c r="E40" s="22" t="s">
        <v>31</v>
      </c>
      <c r="F40" s="22" t="s">
        <v>31</v>
      </c>
      <c r="G40" s="22" t="s">
        <v>31</v>
      </c>
      <c r="H40" s="22" t="s">
        <v>31</v>
      </c>
      <c r="I40" s="22" t="s">
        <v>31</v>
      </c>
      <c r="J40" s="22" t="s">
        <v>31</v>
      </c>
      <c r="K40" s="38">
        <v>0</v>
      </c>
      <c r="L40" s="38">
        <v>0</v>
      </c>
      <c r="M40" s="38">
        <v>0</v>
      </c>
      <c r="N40" s="38">
        <v>0</v>
      </c>
      <c r="O40" s="22" t="s">
        <v>31</v>
      </c>
      <c r="P40" s="22" t="s">
        <v>31</v>
      </c>
    </row>
    <row r="41" spans="1:16" ht="13.5" customHeight="1" thickBot="1" thickTop="1">
      <c r="A41" s="37" t="s">
        <v>60</v>
      </c>
      <c r="B41" s="32">
        <v>2260</v>
      </c>
      <c r="C41" s="32">
        <v>200</v>
      </c>
      <c r="D41" s="38">
        <v>0</v>
      </c>
      <c r="E41" s="22" t="s">
        <v>31</v>
      </c>
      <c r="F41" s="22" t="s">
        <v>31</v>
      </c>
      <c r="G41" s="22" t="s">
        <v>31</v>
      </c>
      <c r="H41" s="22" t="s">
        <v>31</v>
      </c>
      <c r="I41" s="22" t="s">
        <v>31</v>
      </c>
      <c r="J41" s="22" t="s">
        <v>31</v>
      </c>
      <c r="K41" s="38">
        <v>0</v>
      </c>
      <c r="L41" s="38">
        <v>0</v>
      </c>
      <c r="M41" s="38">
        <v>0</v>
      </c>
      <c r="N41" s="38">
        <v>0</v>
      </c>
      <c r="O41" s="22" t="s">
        <v>31</v>
      </c>
      <c r="P41" s="22" t="s">
        <v>31</v>
      </c>
    </row>
    <row r="42" spans="1:16" ht="14.25" customHeight="1" thickBot="1" thickTop="1">
      <c r="A42" s="37" t="s">
        <v>61</v>
      </c>
      <c r="B42" s="32">
        <v>2270</v>
      </c>
      <c r="C42" s="32">
        <v>210</v>
      </c>
      <c r="D42" s="33">
        <f>SUM(D43:D48)</f>
        <v>0</v>
      </c>
      <c r="E42" s="22" t="s">
        <v>31</v>
      </c>
      <c r="F42" s="22" t="s">
        <v>31</v>
      </c>
      <c r="G42" s="22" t="s">
        <v>31</v>
      </c>
      <c r="H42" s="22" t="s">
        <v>31</v>
      </c>
      <c r="I42" s="22" t="s">
        <v>31</v>
      </c>
      <c r="J42" s="22" t="s">
        <v>31</v>
      </c>
      <c r="K42" s="33">
        <f>SUM(K43:K48)</f>
        <v>0</v>
      </c>
      <c r="L42" s="33">
        <f>SUM(L43:L48)</f>
        <v>0</v>
      </c>
      <c r="M42" s="33">
        <f>SUM(M43:M48)</f>
        <v>0</v>
      </c>
      <c r="N42" s="33">
        <f>SUM(N43:N48)</f>
        <v>0</v>
      </c>
      <c r="O42" s="22" t="s">
        <v>31</v>
      </c>
      <c r="P42" s="22" t="s">
        <v>31</v>
      </c>
    </row>
    <row r="43" spans="1:16" ht="13.5" customHeight="1" thickBot="1" thickTop="1">
      <c r="A43" s="34" t="s">
        <v>62</v>
      </c>
      <c r="B43" s="15">
        <v>2271</v>
      </c>
      <c r="C43" s="15">
        <v>220</v>
      </c>
      <c r="D43" s="35">
        <v>0</v>
      </c>
      <c r="E43" s="22" t="s">
        <v>31</v>
      </c>
      <c r="F43" s="22" t="s">
        <v>31</v>
      </c>
      <c r="G43" s="22" t="s">
        <v>31</v>
      </c>
      <c r="H43" s="22" t="s">
        <v>31</v>
      </c>
      <c r="I43" s="22" t="s">
        <v>31</v>
      </c>
      <c r="J43" s="22" t="s">
        <v>31</v>
      </c>
      <c r="K43" s="35">
        <v>0</v>
      </c>
      <c r="L43" s="35">
        <v>0</v>
      </c>
      <c r="M43" s="35">
        <v>0</v>
      </c>
      <c r="N43" s="35">
        <v>0</v>
      </c>
      <c r="O43" s="22" t="s">
        <v>31</v>
      </c>
      <c r="P43" s="22" t="s">
        <v>31</v>
      </c>
    </row>
    <row r="44" spans="1:16" ht="14.25" customHeight="1" thickBot="1" thickTop="1">
      <c r="A44" s="34" t="s">
        <v>63</v>
      </c>
      <c r="B44" s="15">
        <v>2272</v>
      </c>
      <c r="C44" s="32">
        <v>230</v>
      </c>
      <c r="D44" s="38">
        <v>0</v>
      </c>
      <c r="E44" s="22" t="s">
        <v>31</v>
      </c>
      <c r="F44" s="22" t="s">
        <v>31</v>
      </c>
      <c r="G44" s="22" t="s">
        <v>31</v>
      </c>
      <c r="H44" s="22" t="s">
        <v>31</v>
      </c>
      <c r="I44" s="22" t="s">
        <v>31</v>
      </c>
      <c r="J44" s="22" t="s">
        <v>31</v>
      </c>
      <c r="K44" s="38">
        <v>0</v>
      </c>
      <c r="L44" s="38">
        <v>0</v>
      </c>
      <c r="M44" s="38">
        <v>0</v>
      </c>
      <c r="N44" s="38">
        <v>0</v>
      </c>
      <c r="O44" s="22" t="s">
        <v>31</v>
      </c>
      <c r="P44" s="22" t="s">
        <v>31</v>
      </c>
    </row>
    <row r="45" spans="1:16" ht="14.25" customHeight="1" thickBot="1" thickTop="1">
      <c r="A45" s="34" t="s">
        <v>64</v>
      </c>
      <c r="B45" s="15">
        <v>2273</v>
      </c>
      <c r="C45" s="15">
        <v>240</v>
      </c>
      <c r="D45" s="38">
        <v>0</v>
      </c>
      <c r="E45" s="22" t="s">
        <v>31</v>
      </c>
      <c r="F45" s="22" t="s">
        <v>31</v>
      </c>
      <c r="G45" s="22" t="s">
        <v>31</v>
      </c>
      <c r="H45" s="22" t="s">
        <v>31</v>
      </c>
      <c r="I45" s="22" t="s">
        <v>31</v>
      </c>
      <c r="J45" s="22" t="s">
        <v>31</v>
      </c>
      <c r="K45" s="38">
        <v>0</v>
      </c>
      <c r="L45" s="38">
        <v>0</v>
      </c>
      <c r="M45" s="38">
        <v>0</v>
      </c>
      <c r="N45" s="38">
        <v>0</v>
      </c>
      <c r="O45" s="22" t="s">
        <v>31</v>
      </c>
      <c r="P45" s="22" t="s">
        <v>31</v>
      </c>
    </row>
    <row r="46" spans="1:16" ht="13.5" customHeight="1" thickBot="1" thickTop="1">
      <c r="A46" s="34" t="s">
        <v>65</v>
      </c>
      <c r="B46" s="15">
        <v>2274</v>
      </c>
      <c r="C46" s="32">
        <v>250</v>
      </c>
      <c r="D46" s="38">
        <v>0</v>
      </c>
      <c r="E46" s="22" t="s">
        <v>31</v>
      </c>
      <c r="F46" s="22" t="s">
        <v>31</v>
      </c>
      <c r="G46" s="22" t="s">
        <v>31</v>
      </c>
      <c r="H46" s="22" t="s">
        <v>31</v>
      </c>
      <c r="I46" s="22" t="s">
        <v>31</v>
      </c>
      <c r="J46" s="22" t="s">
        <v>31</v>
      </c>
      <c r="K46" s="38">
        <v>0</v>
      </c>
      <c r="L46" s="38">
        <v>0</v>
      </c>
      <c r="M46" s="38">
        <v>0</v>
      </c>
      <c r="N46" s="38">
        <v>0</v>
      </c>
      <c r="O46" s="22" t="s">
        <v>31</v>
      </c>
      <c r="P46" s="22" t="s">
        <v>31</v>
      </c>
    </row>
    <row r="47" spans="1:16" ht="15" customHeight="1" thickBot="1" thickTop="1">
      <c r="A47" s="34" t="s">
        <v>66</v>
      </c>
      <c r="B47" s="15">
        <v>2275</v>
      </c>
      <c r="C47" s="15">
        <v>260</v>
      </c>
      <c r="D47" s="35">
        <v>0</v>
      </c>
      <c r="E47" s="22" t="s">
        <v>31</v>
      </c>
      <c r="F47" s="22" t="s">
        <v>31</v>
      </c>
      <c r="G47" s="22" t="s">
        <v>31</v>
      </c>
      <c r="H47" s="22" t="s">
        <v>31</v>
      </c>
      <c r="I47" s="22" t="s">
        <v>31</v>
      </c>
      <c r="J47" s="22" t="s">
        <v>31</v>
      </c>
      <c r="K47" s="35">
        <v>0</v>
      </c>
      <c r="L47" s="35">
        <v>0</v>
      </c>
      <c r="M47" s="35">
        <v>0</v>
      </c>
      <c r="N47" s="35">
        <v>0</v>
      </c>
      <c r="O47" s="22" t="s">
        <v>31</v>
      </c>
      <c r="P47" s="22" t="s">
        <v>31</v>
      </c>
    </row>
    <row r="48" spans="1:16" ht="12.75" customHeight="1" thickBot="1" thickTop="1">
      <c r="A48" s="34" t="s">
        <v>67</v>
      </c>
      <c r="B48" s="15">
        <v>2276</v>
      </c>
      <c r="C48" s="15">
        <v>270</v>
      </c>
      <c r="D48" s="35">
        <v>0</v>
      </c>
      <c r="E48" s="22" t="s">
        <v>31</v>
      </c>
      <c r="F48" s="22" t="s">
        <v>31</v>
      </c>
      <c r="G48" s="22" t="s">
        <v>31</v>
      </c>
      <c r="H48" s="22" t="s">
        <v>31</v>
      </c>
      <c r="I48" s="22" t="s">
        <v>31</v>
      </c>
      <c r="J48" s="22" t="s">
        <v>31</v>
      </c>
      <c r="K48" s="35">
        <v>0</v>
      </c>
      <c r="L48" s="35">
        <v>0</v>
      </c>
      <c r="M48" s="35">
        <v>0</v>
      </c>
      <c r="N48" s="35">
        <v>0</v>
      </c>
      <c r="O48" s="22" t="s">
        <v>31</v>
      </c>
      <c r="P48" s="22" t="s">
        <v>31</v>
      </c>
    </row>
    <row r="49" spans="1:16" ht="13.5" customHeight="1" thickBot="1" thickTop="1">
      <c r="A49" s="37" t="s">
        <v>68</v>
      </c>
      <c r="B49" s="32">
        <v>2280</v>
      </c>
      <c r="C49" s="32">
        <v>280</v>
      </c>
      <c r="D49" s="33">
        <f>SUM(D50:D51)</f>
        <v>0</v>
      </c>
      <c r="E49" s="22" t="s">
        <v>31</v>
      </c>
      <c r="F49" s="22" t="s">
        <v>31</v>
      </c>
      <c r="G49" s="22" t="s">
        <v>31</v>
      </c>
      <c r="H49" s="22" t="s">
        <v>31</v>
      </c>
      <c r="I49" s="22" t="s">
        <v>31</v>
      </c>
      <c r="J49" s="22" t="s">
        <v>31</v>
      </c>
      <c r="K49" s="33">
        <f>SUM(K50:K51)</f>
        <v>0</v>
      </c>
      <c r="L49" s="33">
        <f>SUM(L50:L51)</f>
        <v>0</v>
      </c>
      <c r="M49" s="33">
        <f>SUM(M50:M51)</f>
        <v>0</v>
      </c>
      <c r="N49" s="33">
        <f>SUM(N50:N51)</f>
        <v>0</v>
      </c>
      <c r="O49" s="22" t="s">
        <v>31</v>
      </c>
      <c r="P49" s="22" t="s">
        <v>31</v>
      </c>
    </row>
    <row r="50" spans="1:16" ht="15.75" customHeight="1" thickBot="1" thickTop="1">
      <c r="A50" s="42" t="s">
        <v>69</v>
      </c>
      <c r="B50" s="15">
        <v>2281</v>
      </c>
      <c r="C50" s="15">
        <v>290</v>
      </c>
      <c r="D50" s="35">
        <v>0</v>
      </c>
      <c r="E50" s="22" t="s">
        <v>31</v>
      </c>
      <c r="F50" s="22" t="s">
        <v>31</v>
      </c>
      <c r="G50" s="22" t="s">
        <v>31</v>
      </c>
      <c r="H50" s="22" t="s">
        <v>31</v>
      </c>
      <c r="I50" s="22" t="s">
        <v>31</v>
      </c>
      <c r="J50" s="22" t="s">
        <v>31</v>
      </c>
      <c r="K50" s="35">
        <v>0</v>
      </c>
      <c r="L50" s="35">
        <v>0</v>
      </c>
      <c r="M50" s="35">
        <v>0</v>
      </c>
      <c r="N50" s="35">
        <v>0</v>
      </c>
      <c r="O50" s="22" t="s">
        <v>31</v>
      </c>
      <c r="P50" s="22" t="s">
        <v>31</v>
      </c>
    </row>
    <row r="51" spans="1:16" ht="12" customHeight="1" thickBot="1" thickTop="1">
      <c r="A51" s="34" t="s">
        <v>70</v>
      </c>
      <c r="B51" s="15">
        <v>2282</v>
      </c>
      <c r="C51" s="32">
        <v>300</v>
      </c>
      <c r="D51" s="35">
        <v>0</v>
      </c>
      <c r="E51" s="22" t="s">
        <v>31</v>
      </c>
      <c r="F51" s="22" t="s">
        <v>31</v>
      </c>
      <c r="G51" s="22" t="s">
        <v>31</v>
      </c>
      <c r="H51" s="22" t="s">
        <v>31</v>
      </c>
      <c r="I51" s="22" t="s">
        <v>31</v>
      </c>
      <c r="J51" s="22" t="s">
        <v>31</v>
      </c>
      <c r="K51" s="35">
        <v>0</v>
      </c>
      <c r="L51" s="35">
        <v>0</v>
      </c>
      <c r="M51" s="35">
        <v>0</v>
      </c>
      <c r="N51" s="35">
        <v>0</v>
      </c>
      <c r="O51" s="22" t="s">
        <v>31</v>
      </c>
      <c r="P51" s="22" t="s">
        <v>31</v>
      </c>
    </row>
    <row r="52" spans="1:16" ht="14.25" customHeight="1" thickBot="1" thickTop="1">
      <c r="A52" s="30" t="s">
        <v>71</v>
      </c>
      <c r="B52" s="18">
        <v>2400</v>
      </c>
      <c r="C52" s="18">
        <v>310</v>
      </c>
      <c r="D52" s="20">
        <f>SUM(D53:D54)</f>
        <v>0</v>
      </c>
      <c r="E52" s="22" t="s">
        <v>31</v>
      </c>
      <c r="F52" s="22" t="s">
        <v>31</v>
      </c>
      <c r="G52" s="22" t="s">
        <v>31</v>
      </c>
      <c r="H52" s="22" t="s">
        <v>31</v>
      </c>
      <c r="I52" s="22" t="s">
        <v>31</v>
      </c>
      <c r="J52" s="22" t="s">
        <v>31</v>
      </c>
      <c r="K52" s="20">
        <f>SUM(K53:K54)</f>
        <v>0</v>
      </c>
      <c r="L52" s="20">
        <f>SUM(L53:L54)</f>
        <v>0</v>
      </c>
      <c r="M52" s="20">
        <f>SUM(M53:M54)</f>
        <v>0</v>
      </c>
      <c r="N52" s="20">
        <f>SUM(N53:N54)</f>
        <v>0</v>
      </c>
      <c r="O52" s="22" t="s">
        <v>31</v>
      </c>
      <c r="P52" s="22" t="s">
        <v>31</v>
      </c>
    </row>
    <row r="53" spans="1:16" ht="16.5" customHeight="1" thickBot="1" thickTop="1">
      <c r="A53" s="43" t="s">
        <v>72</v>
      </c>
      <c r="B53" s="32">
        <v>2410</v>
      </c>
      <c r="C53" s="32">
        <v>320</v>
      </c>
      <c r="D53" s="38">
        <v>0</v>
      </c>
      <c r="E53" s="22" t="s">
        <v>31</v>
      </c>
      <c r="F53" s="22" t="s">
        <v>31</v>
      </c>
      <c r="G53" s="22" t="s">
        <v>31</v>
      </c>
      <c r="H53" s="22" t="s">
        <v>31</v>
      </c>
      <c r="I53" s="22" t="s">
        <v>31</v>
      </c>
      <c r="J53" s="22" t="s">
        <v>31</v>
      </c>
      <c r="K53" s="38">
        <v>0</v>
      </c>
      <c r="L53" s="38">
        <v>0</v>
      </c>
      <c r="M53" s="38">
        <v>0</v>
      </c>
      <c r="N53" s="38">
        <v>0</v>
      </c>
      <c r="O53" s="22" t="s">
        <v>31</v>
      </c>
      <c r="P53" s="22" t="s">
        <v>31</v>
      </c>
    </row>
    <row r="54" spans="1:16" ht="17.25" customHeight="1" thickBot="1" thickTop="1">
      <c r="A54" s="43" t="s">
        <v>73</v>
      </c>
      <c r="B54" s="32">
        <v>2420</v>
      </c>
      <c r="C54" s="32">
        <v>330</v>
      </c>
      <c r="D54" s="38">
        <v>0</v>
      </c>
      <c r="E54" s="22" t="s">
        <v>31</v>
      </c>
      <c r="F54" s="22" t="s">
        <v>31</v>
      </c>
      <c r="G54" s="22" t="s">
        <v>31</v>
      </c>
      <c r="H54" s="22" t="s">
        <v>31</v>
      </c>
      <c r="I54" s="22" t="s">
        <v>31</v>
      </c>
      <c r="J54" s="22" t="s">
        <v>31</v>
      </c>
      <c r="K54" s="38">
        <v>0</v>
      </c>
      <c r="L54" s="38">
        <v>0</v>
      </c>
      <c r="M54" s="38">
        <v>0</v>
      </c>
      <c r="N54" s="38">
        <v>0</v>
      </c>
      <c r="O54" s="22" t="s">
        <v>31</v>
      </c>
      <c r="P54" s="22" t="s">
        <v>31</v>
      </c>
    </row>
    <row r="55" spans="1:16" ht="13.5" customHeight="1" thickBot="1" thickTop="1">
      <c r="A55" s="44" t="s">
        <v>74</v>
      </c>
      <c r="B55" s="18">
        <v>2600</v>
      </c>
      <c r="C55" s="45">
        <v>340</v>
      </c>
      <c r="D55" s="20">
        <f>SUM(D56:D58)</f>
        <v>0</v>
      </c>
      <c r="E55" s="22" t="s">
        <v>31</v>
      </c>
      <c r="F55" s="22" t="s">
        <v>31</v>
      </c>
      <c r="G55" s="22" t="s">
        <v>31</v>
      </c>
      <c r="H55" s="22" t="s">
        <v>31</v>
      </c>
      <c r="I55" s="22" t="s">
        <v>31</v>
      </c>
      <c r="J55" s="22" t="s">
        <v>31</v>
      </c>
      <c r="K55" s="20">
        <f>SUM(K56:K58)</f>
        <v>0</v>
      </c>
      <c r="L55" s="20">
        <f>SUM(L56:L58)</f>
        <v>0</v>
      </c>
      <c r="M55" s="20">
        <f>SUM(M56:M58)</f>
        <v>0</v>
      </c>
      <c r="N55" s="20">
        <f>SUM(N56:N58)</f>
        <v>0</v>
      </c>
      <c r="O55" s="22" t="s">
        <v>31</v>
      </c>
      <c r="P55" s="22" t="s">
        <v>31</v>
      </c>
    </row>
    <row r="56" spans="1:16" ht="12" customHeight="1" thickBot="1" thickTop="1">
      <c r="A56" s="37" t="s">
        <v>75</v>
      </c>
      <c r="B56" s="32">
        <v>2610</v>
      </c>
      <c r="C56" s="32">
        <v>350</v>
      </c>
      <c r="D56" s="38">
        <v>0</v>
      </c>
      <c r="E56" s="22" t="s">
        <v>31</v>
      </c>
      <c r="F56" s="22" t="s">
        <v>31</v>
      </c>
      <c r="G56" s="22" t="s">
        <v>31</v>
      </c>
      <c r="H56" s="22" t="s">
        <v>31</v>
      </c>
      <c r="I56" s="22" t="s">
        <v>31</v>
      </c>
      <c r="J56" s="22" t="s">
        <v>31</v>
      </c>
      <c r="K56" s="38">
        <v>0</v>
      </c>
      <c r="L56" s="38">
        <v>0</v>
      </c>
      <c r="M56" s="38">
        <v>0</v>
      </c>
      <c r="N56" s="38">
        <v>0</v>
      </c>
      <c r="O56" s="22" t="s">
        <v>31</v>
      </c>
      <c r="P56" s="22" t="s">
        <v>31</v>
      </c>
    </row>
    <row r="57" spans="1:16" ht="15" customHeight="1" thickBot="1" thickTop="1">
      <c r="A57" s="37" t="s">
        <v>76</v>
      </c>
      <c r="B57" s="32">
        <v>2620</v>
      </c>
      <c r="C57" s="32">
        <v>360</v>
      </c>
      <c r="D57" s="46">
        <v>0</v>
      </c>
      <c r="E57" s="22" t="s">
        <v>31</v>
      </c>
      <c r="F57" s="22" t="s">
        <v>31</v>
      </c>
      <c r="G57" s="22" t="s">
        <v>31</v>
      </c>
      <c r="H57" s="22" t="s">
        <v>31</v>
      </c>
      <c r="I57" s="22" t="s">
        <v>31</v>
      </c>
      <c r="J57" s="22" t="s">
        <v>31</v>
      </c>
      <c r="K57" s="47">
        <v>0</v>
      </c>
      <c r="L57" s="47">
        <v>0</v>
      </c>
      <c r="M57" s="47">
        <v>0</v>
      </c>
      <c r="N57" s="47">
        <v>0</v>
      </c>
      <c r="O57" s="22" t="s">
        <v>31</v>
      </c>
      <c r="P57" s="22" t="s">
        <v>31</v>
      </c>
    </row>
    <row r="58" spans="1:16" ht="12" customHeight="1" thickBot="1" thickTop="1">
      <c r="A58" s="43" t="s">
        <v>77</v>
      </c>
      <c r="B58" s="32">
        <v>2630</v>
      </c>
      <c r="C58" s="32">
        <v>370</v>
      </c>
      <c r="D58" s="48">
        <v>0</v>
      </c>
      <c r="E58" s="22" t="s">
        <v>31</v>
      </c>
      <c r="F58" s="22" t="s">
        <v>31</v>
      </c>
      <c r="G58" s="22" t="s">
        <v>31</v>
      </c>
      <c r="H58" s="22" t="s">
        <v>31</v>
      </c>
      <c r="I58" s="22" t="s">
        <v>31</v>
      </c>
      <c r="J58" s="22" t="s">
        <v>31</v>
      </c>
      <c r="K58" s="48">
        <v>0</v>
      </c>
      <c r="L58" s="48">
        <v>0</v>
      </c>
      <c r="M58" s="48">
        <v>0</v>
      </c>
      <c r="N58" s="48">
        <v>0</v>
      </c>
      <c r="O58" s="22" t="s">
        <v>31</v>
      </c>
      <c r="P58" s="22" t="s">
        <v>31</v>
      </c>
    </row>
    <row r="59" spans="1:16" ht="14.25" customHeight="1" thickBot="1" thickTop="1">
      <c r="A59" s="39" t="s">
        <v>78</v>
      </c>
      <c r="B59" s="18">
        <v>2700</v>
      </c>
      <c r="C59" s="18">
        <v>380</v>
      </c>
      <c r="D59" s="20">
        <f>SUM(D60:D62)</f>
        <v>0</v>
      </c>
      <c r="E59" s="22" t="s">
        <v>31</v>
      </c>
      <c r="F59" s="22" t="s">
        <v>31</v>
      </c>
      <c r="G59" s="22" t="s">
        <v>31</v>
      </c>
      <c r="H59" s="22" t="s">
        <v>31</v>
      </c>
      <c r="I59" s="22" t="s">
        <v>31</v>
      </c>
      <c r="J59" s="22" t="s">
        <v>31</v>
      </c>
      <c r="K59" s="20">
        <f>SUM(K60:K62)</f>
        <v>0</v>
      </c>
      <c r="L59" s="20">
        <f>SUM(L60:L62)</f>
        <v>0</v>
      </c>
      <c r="M59" s="20">
        <f>SUM(M60:M62)</f>
        <v>0</v>
      </c>
      <c r="N59" s="20">
        <f>SUM(N60:N62)</f>
        <v>0</v>
      </c>
      <c r="O59" s="22" t="s">
        <v>31</v>
      </c>
      <c r="P59" s="22" t="s">
        <v>31</v>
      </c>
    </row>
    <row r="60" spans="1:16" ht="12" customHeight="1" thickBot="1" thickTop="1">
      <c r="A60" s="37" t="s">
        <v>79</v>
      </c>
      <c r="B60" s="32">
        <v>2710</v>
      </c>
      <c r="C60" s="32">
        <v>390</v>
      </c>
      <c r="D60" s="38">
        <v>0</v>
      </c>
      <c r="E60" s="22" t="s">
        <v>31</v>
      </c>
      <c r="F60" s="22" t="s">
        <v>31</v>
      </c>
      <c r="G60" s="22" t="s">
        <v>31</v>
      </c>
      <c r="H60" s="22" t="s">
        <v>31</v>
      </c>
      <c r="I60" s="22" t="s">
        <v>31</v>
      </c>
      <c r="J60" s="22" t="s">
        <v>31</v>
      </c>
      <c r="K60" s="38">
        <v>0</v>
      </c>
      <c r="L60" s="38">
        <v>0</v>
      </c>
      <c r="M60" s="38">
        <v>0</v>
      </c>
      <c r="N60" s="38">
        <v>0</v>
      </c>
      <c r="O60" s="22" t="s">
        <v>31</v>
      </c>
      <c r="P60" s="22" t="s">
        <v>31</v>
      </c>
    </row>
    <row r="61" spans="1:16" ht="12" customHeight="1" thickBot="1" thickTop="1">
      <c r="A61" s="37" t="s">
        <v>80</v>
      </c>
      <c r="B61" s="32">
        <v>2720</v>
      </c>
      <c r="C61" s="32">
        <v>400</v>
      </c>
      <c r="D61" s="38">
        <v>0</v>
      </c>
      <c r="E61" s="22" t="s">
        <v>31</v>
      </c>
      <c r="F61" s="22" t="s">
        <v>31</v>
      </c>
      <c r="G61" s="22" t="s">
        <v>31</v>
      </c>
      <c r="H61" s="22" t="s">
        <v>31</v>
      </c>
      <c r="I61" s="22" t="s">
        <v>31</v>
      </c>
      <c r="J61" s="22" t="s">
        <v>31</v>
      </c>
      <c r="K61" s="38">
        <v>0</v>
      </c>
      <c r="L61" s="38">
        <v>0</v>
      </c>
      <c r="M61" s="38">
        <v>0</v>
      </c>
      <c r="N61" s="38">
        <v>0</v>
      </c>
      <c r="O61" s="22" t="s">
        <v>31</v>
      </c>
      <c r="P61" s="22" t="s">
        <v>31</v>
      </c>
    </row>
    <row r="62" spans="1:16" ht="15" customHeight="1" thickBot="1" thickTop="1">
      <c r="A62" s="37" t="s">
        <v>81</v>
      </c>
      <c r="B62" s="32">
        <v>2730</v>
      </c>
      <c r="C62" s="32">
        <v>410</v>
      </c>
      <c r="D62" s="38">
        <v>0</v>
      </c>
      <c r="E62" s="22" t="s">
        <v>31</v>
      </c>
      <c r="F62" s="22" t="s">
        <v>31</v>
      </c>
      <c r="G62" s="22" t="s">
        <v>31</v>
      </c>
      <c r="H62" s="22" t="s">
        <v>31</v>
      </c>
      <c r="I62" s="22" t="s">
        <v>31</v>
      </c>
      <c r="J62" s="22" t="s">
        <v>31</v>
      </c>
      <c r="K62" s="38">
        <v>0</v>
      </c>
      <c r="L62" s="38">
        <v>0</v>
      </c>
      <c r="M62" s="38">
        <v>0</v>
      </c>
      <c r="N62" s="38">
        <v>0</v>
      </c>
      <c r="O62" s="22" t="s">
        <v>31</v>
      </c>
      <c r="P62" s="22" t="s">
        <v>31</v>
      </c>
    </row>
    <row r="63" spans="1:16" ht="15" customHeight="1" thickBot="1" thickTop="1">
      <c r="A63" s="39" t="s">
        <v>82</v>
      </c>
      <c r="B63" s="18">
        <v>2800</v>
      </c>
      <c r="C63" s="18">
        <v>420</v>
      </c>
      <c r="D63" s="49">
        <v>0</v>
      </c>
      <c r="E63" s="23" t="s">
        <v>31</v>
      </c>
      <c r="F63" s="23" t="s">
        <v>31</v>
      </c>
      <c r="G63" s="23" t="s">
        <v>31</v>
      </c>
      <c r="H63" s="23" t="s">
        <v>31</v>
      </c>
      <c r="I63" s="23" t="s">
        <v>31</v>
      </c>
      <c r="J63" s="23" t="s">
        <v>31</v>
      </c>
      <c r="K63" s="49">
        <v>0</v>
      </c>
      <c r="L63" s="21">
        <v>0</v>
      </c>
      <c r="M63" s="21">
        <v>0</v>
      </c>
      <c r="N63" s="21">
        <v>0</v>
      </c>
      <c r="O63" s="22" t="s">
        <v>31</v>
      </c>
      <c r="P63" s="22" t="s">
        <v>31</v>
      </c>
    </row>
    <row r="64" spans="1:16" ht="14.25" customHeight="1" thickBot="1" thickTop="1">
      <c r="A64" s="18" t="s">
        <v>83</v>
      </c>
      <c r="B64" s="18">
        <v>3000</v>
      </c>
      <c r="C64" s="18">
        <v>430</v>
      </c>
      <c r="D64" s="40">
        <f>D65+D79</f>
        <v>0</v>
      </c>
      <c r="E64" s="23" t="s">
        <v>31</v>
      </c>
      <c r="F64" s="23" t="s">
        <v>31</v>
      </c>
      <c r="G64" s="23" t="s">
        <v>31</v>
      </c>
      <c r="H64" s="23" t="s">
        <v>31</v>
      </c>
      <c r="I64" s="23" t="s">
        <v>31</v>
      </c>
      <c r="J64" s="23" t="s">
        <v>31</v>
      </c>
      <c r="K64" s="40">
        <f>K65+K79</f>
        <v>0</v>
      </c>
      <c r="L64" s="20">
        <f>L65+L79</f>
        <v>0</v>
      </c>
      <c r="M64" s="20">
        <f>M65+M79</f>
        <v>0</v>
      </c>
      <c r="N64" s="20">
        <f>N65+N79</f>
        <v>0</v>
      </c>
      <c r="O64" s="22" t="s">
        <v>31</v>
      </c>
      <c r="P64" s="22" t="s">
        <v>31</v>
      </c>
    </row>
    <row r="65" spans="1:16" ht="13.5" customHeight="1" thickBot="1" thickTop="1">
      <c r="A65" s="30" t="s">
        <v>84</v>
      </c>
      <c r="B65" s="18">
        <v>3100</v>
      </c>
      <c r="C65" s="18">
        <v>440</v>
      </c>
      <c r="D65" s="40">
        <f>D66+D67+D70+D73+D77+D78</f>
        <v>0</v>
      </c>
      <c r="E65" s="23" t="s">
        <v>31</v>
      </c>
      <c r="F65" s="23" t="s">
        <v>31</v>
      </c>
      <c r="G65" s="23" t="s">
        <v>31</v>
      </c>
      <c r="H65" s="23" t="s">
        <v>31</v>
      </c>
      <c r="I65" s="23" t="s">
        <v>31</v>
      </c>
      <c r="J65" s="23" t="s">
        <v>31</v>
      </c>
      <c r="K65" s="40">
        <f>K66+K67+K70+K73+K77+K78</f>
        <v>0</v>
      </c>
      <c r="L65" s="20">
        <f>L66+L67+L70+L73+L77+L78</f>
        <v>0</v>
      </c>
      <c r="M65" s="20">
        <f>M66+M67+M70+M73+M77+M78</f>
        <v>0</v>
      </c>
      <c r="N65" s="20">
        <f>N66+N67+N70+N73+N77+N78</f>
        <v>0</v>
      </c>
      <c r="O65" s="22" t="s">
        <v>31</v>
      </c>
      <c r="P65" s="22" t="s">
        <v>31</v>
      </c>
    </row>
    <row r="66" spans="1:16" ht="12.75" customHeight="1" thickBot="1" thickTop="1">
      <c r="A66" s="37" t="s">
        <v>85</v>
      </c>
      <c r="B66" s="32">
        <v>3110</v>
      </c>
      <c r="C66" s="32">
        <v>450</v>
      </c>
      <c r="D66" s="41">
        <v>0</v>
      </c>
      <c r="E66" s="23" t="s">
        <v>31</v>
      </c>
      <c r="F66" s="23" t="s">
        <v>31</v>
      </c>
      <c r="G66" s="23" t="s">
        <v>31</v>
      </c>
      <c r="H66" s="23" t="s">
        <v>31</v>
      </c>
      <c r="I66" s="23" t="s">
        <v>31</v>
      </c>
      <c r="J66" s="23" t="s">
        <v>31</v>
      </c>
      <c r="K66" s="41">
        <v>0</v>
      </c>
      <c r="L66" s="38">
        <v>0</v>
      </c>
      <c r="M66" s="38">
        <v>0</v>
      </c>
      <c r="N66" s="38">
        <v>0</v>
      </c>
      <c r="O66" s="22" t="s">
        <v>31</v>
      </c>
      <c r="P66" s="22" t="s">
        <v>31</v>
      </c>
    </row>
    <row r="67" spans="1:16" ht="13.5" customHeight="1" thickBot="1" thickTop="1">
      <c r="A67" s="43" t="s">
        <v>86</v>
      </c>
      <c r="B67" s="32">
        <v>3120</v>
      </c>
      <c r="C67" s="32">
        <v>460</v>
      </c>
      <c r="D67" s="33">
        <f>SUM(D68:D69)</f>
        <v>0</v>
      </c>
      <c r="E67" s="22" t="s">
        <v>31</v>
      </c>
      <c r="F67" s="22" t="s">
        <v>31</v>
      </c>
      <c r="G67" s="22" t="s">
        <v>31</v>
      </c>
      <c r="H67" s="22" t="s">
        <v>31</v>
      </c>
      <c r="I67" s="22" t="s">
        <v>31</v>
      </c>
      <c r="J67" s="22" t="s">
        <v>31</v>
      </c>
      <c r="K67" s="33">
        <f>SUM(K68:K69)</f>
        <v>0</v>
      </c>
      <c r="L67" s="33">
        <f>SUM(L68:L69)</f>
        <v>0</v>
      </c>
      <c r="M67" s="33">
        <f>SUM(M68:M69)</f>
        <v>0</v>
      </c>
      <c r="N67" s="33">
        <f>SUM(N68:N69)</f>
        <v>0</v>
      </c>
      <c r="O67" s="22" t="s">
        <v>31</v>
      </c>
      <c r="P67" s="22" t="s">
        <v>31</v>
      </c>
    </row>
    <row r="68" spans="1:16" ht="13.5" customHeight="1" thickBot="1" thickTop="1">
      <c r="A68" s="34" t="s">
        <v>87</v>
      </c>
      <c r="B68" s="15">
        <v>3121</v>
      </c>
      <c r="C68" s="15">
        <v>470</v>
      </c>
      <c r="D68" s="35">
        <v>0</v>
      </c>
      <c r="E68" s="22" t="s">
        <v>31</v>
      </c>
      <c r="F68" s="22" t="s">
        <v>31</v>
      </c>
      <c r="G68" s="22" t="s">
        <v>31</v>
      </c>
      <c r="H68" s="22" t="s">
        <v>31</v>
      </c>
      <c r="I68" s="22" t="s">
        <v>31</v>
      </c>
      <c r="J68" s="22" t="s">
        <v>31</v>
      </c>
      <c r="K68" s="35">
        <v>0</v>
      </c>
      <c r="L68" s="35">
        <v>0</v>
      </c>
      <c r="M68" s="35">
        <v>0</v>
      </c>
      <c r="N68" s="35">
        <v>0</v>
      </c>
      <c r="O68" s="22" t="s">
        <v>31</v>
      </c>
      <c r="P68" s="22" t="s">
        <v>31</v>
      </c>
    </row>
    <row r="69" spans="1:16" ht="14.25" customHeight="1" thickBot="1" thickTop="1">
      <c r="A69" s="34" t="s">
        <v>88</v>
      </c>
      <c r="B69" s="15">
        <v>3122</v>
      </c>
      <c r="C69" s="15">
        <v>480</v>
      </c>
      <c r="D69" s="35">
        <v>0</v>
      </c>
      <c r="E69" s="22" t="s">
        <v>31</v>
      </c>
      <c r="F69" s="22" t="s">
        <v>31</v>
      </c>
      <c r="G69" s="22" t="s">
        <v>31</v>
      </c>
      <c r="H69" s="22" t="s">
        <v>31</v>
      </c>
      <c r="I69" s="22" t="s">
        <v>31</v>
      </c>
      <c r="J69" s="22" t="s">
        <v>31</v>
      </c>
      <c r="K69" s="35">
        <v>0</v>
      </c>
      <c r="L69" s="35">
        <v>0</v>
      </c>
      <c r="M69" s="35">
        <v>0</v>
      </c>
      <c r="N69" s="35">
        <v>0</v>
      </c>
      <c r="O69" s="22" t="s">
        <v>31</v>
      </c>
      <c r="P69" s="22" t="s">
        <v>31</v>
      </c>
    </row>
    <row r="70" spans="1:16" ht="14.25" customHeight="1" thickBot="1" thickTop="1">
      <c r="A70" s="31" t="s">
        <v>89</v>
      </c>
      <c r="B70" s="32">
        <v>3130</v>
      </c>
      <c r="C70" s="32">
        <v>490</v>
      </c>
      <c r="D70" s="33">
        <f>SUM(D71:D72)</f>
        <v>0</v>
      </c>
      <c r="E70" s="22" t="s">
        <v>31</v>
      </c>
      <c r="F70" s="22" t="s">
        <v>31</v>
      </c>
      <c r="G70" s="22" t="s">
        <v>31</v>
      </c>
      <c r="H70" s="22" t="s">
        <v>31</v>
      </c>
      <c r="I70" s="22" t="s">
        <v>31</v>
      </c>
      <c r="J70" s="22" t="s">
        <v>31</v>
      </c>
      <c r="K70" s="33">
        <f>SUM(K71:K72)</f>
        <v>0</v>
      </c>
      <c r="L70" s="33">
        <f>SUM(L71:L72)</f>
        <v>0</v>
      </c>
      <c r="M70" s="33">
        <f>SUM(M71:M72)</f>
        <v>0</v>
      </c>
      <c r="N70" s="33">
        <f>SUM(N71:N72)</f>
        <v>0</v>
      </c>
      <c r="O70" s="22" t="s">
        <v>31</v>
      </c>
      <c r="P70" s="22" t="s">
        <v>31</v>
      </c>
    </row>
    <row r="71" spans="1:16" ht="14.25" customHeight="1" thickBot="1" thickTop="1">
      <c r="A71" s="34" t="s">
        <v>90</v>
      </c>
      <c r="B71" s="15">
        <v>3131</v>
      </c>
      <c r="C71" s="15">
        <v>500</v>
      </c>
      <c r="D71" s="35">
        <v>0</v>
      </c>
      <c r="E71" s="22" t="s">
        <v>31</v>
      </c>
      <c r="F71" s="22" t="s">
        <v>31</v>
      </c>
      <c r="G71" s="22" t="s">
        <v>31</v>
      </c>
      <c r="H71" s="22" t="s">
        <v>31</v>
      </c>
      <c r="I71" s="22" t="s">
        <v>31</v>
      </c>
      <c r="J71" s="22" t="s">
        <v>31</v>
      </c>
      <c r="K71" s="35">
        <v>0</v>
      </c>
      <c r="L71" s="35">
        <v>0</v>
      </c>
      <c r="M71" s="35">
        <v>0</v>
      </c>
      <c r="N71" s="35">
        <v>0</v>
      </c>
      <c r="O71" s="22" t="s">
        <v>31</v>
      </c>
      <c r="P71" s="22" t="s">
        <v>31</v>
      </c>
    </row>
    <row r="72" spans="1:16" ht="15" customHeight="1" thickBot="1" thickTop="1">
      <c r="A72" s="34" t="s">
        <v>91</v>
      </c>
      <c r="B72" s="15">
        <v>3132</v>
      </c>
      <c r="C72" s="15">
        <v>510</v>
      </c>
      <c r="D72" s="35">
        <v>0</v>
      </c>
      <c r="E72" s="22" t="s">
        <v>31</v>
      </c>
      <c r="F72" s="22" t="s">
        <v>31</v>
      </c>
      <c r="G72" s="22" t="s">
        <v>31</v>
      </c>
      <c r="H72" s="22" t="s">
        <v>31</v>
      </c>
      <c r="I72" s="22" t="s">
        <v>31</v>
      </c>
      <c r="J72" s="22" t="s">
        <v>31</v>
      </c>
      <c r="K72" s="35">
        <v>0</v>
      </c>
      <c r="L72" s="35">
        <v>0</v>
      </c>
      <c r="M72" s="35">
        <v>0</v>
      </c>
      <c r="N72" s="35">
        <v>0</v>
      </c>
      <c r="O72" s="22" t="s">
        <v>31</v>
      </c>
      <c r="P72" s="22" t="s">
        <v>31</v>
      </c>
    </row>
    <row r="73" spans="1:16" ht="14.25" customHeight="1" thickBot="1" thickTop="1">
      <c r="A73" s="31" t="s">
        <v>92</v>
      </c>
      <c r="B73" s="32">
        <v>3140</v>
      </c>
      <c r="C73" s="32">
        <v>520</v>
      </c>
      <c r="D73" s="33">
        <f>SUM(D74:D76)</f>
        <v>0</v>
      </c>
      <c r="E73" s="22" t="s">
        <v>31</v>
      </c>
      <c r="F73" s="22" t="s">
        <v>31</v>
      </c>
      <c r="G73" s="22" t="s">
        <v>31</v>
      </c>
      <c r="H73" s="22" t="s">
        <v>31</v>
      </c>
      <c r="I73" s="22" t="s">
        <v>31</v>
      </c>
      <c r="J73" s="22" t="s">
        <v>31</v>
      </c>
      <c r="K73" s="33">
        <f>SUM(K74:K76)</f>
        <v>0</v>
      </c>
      <c r="L73" s="33">
        <f>SUM(L74:L76)</f>
        <v>0</v>
      </c>
      <c r="M73" s="33">
        <f>SUM(M74:M76)</f>
        <v>0</v>
      </c>
      <c r="N73" s="33">
        <f>SUM(N74:N76)</f>
        <v>0</v>
      </c>
      <c r="O73" s="22" t="s">
        <v>31</v>
      </c>
      <c r="P73" s="22" t="s">
        <v>31</v>
      </c>
    </row>
    <row r="74" spans="1:16" ht="16.5" customHeight="1" thickBot="1" thickTop="1">
      <c r="A74" s="50" t="s">
        <v>93</v>
      </c>
      <c r="B74" s="15">
        <v>3141</v>
      </c>
      <c r="C74" s="15">
        <v>530</v>
      </c>
      <c r="D74" s="35">
        <v>0</v>
      </c>
      <c r="E74" s="22" t="s">
        <v>31</v>
      </c>
      <c r="F74" s="22" t="s">
        <v>31</v>
      </c>
      <c r="G74" s="22" t="s">
        <v>31</v>
      </c>
      <c r="H74" s="22" t="s">
        <v>31</v>
      </c>
      <c r="I74" s="22" t="s">
        <v>31</v>
      </c>
      <c r="J74" s="22" t="s">
        <v>31</v>
      </c>
      <c r="K74" s="35">
        <v>0</v>
      </c>
      <c r="L74" s="35">
        <v>0</v>
      </c>
      <c r="M74" s="35">
        <v>0</v>
      </c>
      <c r="N74" s="35">
        <v>0</v>
      </c>
      <c r="O74" s="22" t="s">
        <v>31</v>
      </c>
      <c r="P74" s="22" t="s">
        <v>31</v>
      </c>
    </row>
    <row r="75" spans="1:16" ht="13.5" customHeight="1" thickBot="1" thickTop="1">
      <c r="A75" s="50" t="s">
        <v>94</v>
      </c>
      <c r="B75" s="15">
        <v>3142</v>
      </c>
      <c r="C75" s="15">
        <v>540</v>
      </c>
      <c r="D75" s="35">
        <v>0</v>
      </c>
      <c r="E75" s="22" t="s">
        <v>31</v>
      </c>
      <c r="F75" s="22" t="s">
        <v>31</v>
      </c>
      <c r="G75" s="22" t="s">
        <v>31</v>
      </c>
      <c r="H75" s="22" t="s">
        <v>31</v>
      </c>
      <c r="I75" s="22" t="s">
        <v>31</v>
      </c>
      <c r="J75" s="22" t="s">
        <v>31</v>
      </c>
      <c r="K75" s="35">
        <v>0</v>
      </c>
      <c r="L75" s="35">
        <v>0</v>
      </c>
      <c r="M75" s="35">
        <v>0</v>
      </c>
      <c r="N75" s="35">
        <v>0</v>
      </c>
      <c r="O75" s="22" t="s">
        <v>31</v>
      </c>
      <c r="P75" s="22" t="s">
        <v>31</v>
      </c>
    </row>
    <row r="76" spans="1:16" ht="15" customHeight="1" thickBot="1" thickTop="1">
      <c r="A76" s="50" t="s">
        <v>95</v>
      </c>
      <c r="B76" s="15">
        <v>3143</v>
      </c>
      <c r="C76" s="15">
        <v>550</v>
      </c>
      <c r="D76" s="35">
        <v>0</v>
      </c>
      <c r="E76" s="22" t="s">
        <v>31</v>
      </c>
      <c r="F76" s="22" t="s">
        <v>31</v>
      </c>
      <c r="G76" s="22" t="s">
        <v>31</v>
      </c>
      <c r="H76" s="22" t="s">
        <v>31</v>
      </c>
      <c r="I76" s="22" t="s">
        <v>31</v>
      </c>
      <c r="J76" s="22" t="s">
        <v>31</v>
      </c>
      <c r="K76" s="35">
        <v>0</v>
      </c>
      <c r="L76" s="35">
        <v>0</v>
      </c>
      <c r="M76" s="35">
        <v>0</v>
      </c>
      <c r="N76" s="35">
        <v>0</v>
      </c>
      <c r="O76" s="22" t="s">
        <v>31</v>
      </c>
      <c r="P76" s="22" t="s">
        <v>31</v>
      </c>
    </row>
    <row r="77" spans="1:16" ht="14.25" customHeight="1" thickBot="1" thickTop="1">
      <c r="A77" s="31" t="s">
        <v>96</v>
      </c>
      <c r="B77" s="32">
        <v>3150</v>
      </c>
      <c r="C77" s="32">
        <v>560</v>
      </c>
      <c r="D77" s="38">
        <v>0</v>
      </c>
      <c r="E77" s="22" t="s">
        <v>31</v>
      </c>
      <c r="F77" s="22" t="s">
        <v>31</v>
      </c>
      <c r="G77" s="22" t="s">
        <v>31</v>
      </c>
      <c r="H77" s="22" t="s">
        <v>31</v>
      </c>
      <c r="I77" s="22" t="s">
        <v>31</v>
      </c>
      <c r="J77" s="22" t="s">
        <v>31</v>
      </c>
      <c r="K77" s="38">
        <v>0</v>
      </c>
      <c r="L77" s="38">
        <v>0</v>
      </c>
      <c r="M77" s="38">
        <v>0</v>
      </c>
      <c r="N77" s="38">
        <v>0</v>
      </c>
      <c r="O77" s="22" t="s">
        <v>31</v>
      </c>
      <c r="P77" s="22" t="s">
        <v>31</v>
      </c>
    </row>
    <row r="78" spans="1:16" ht="15" customHeight="1" thickBot="1" thickTop="1">
      <c r="A78" s="31" t="s">
        <v>97</v>
      </c>
      <c r="B78" s="32">
        <v>3160</v>
      </c>
      <c r="C78" s="32">
        <v>570</v>
      </c>
      <c r="D78" s="38">
        <v>0</v>
      </c>
      <c r="E78" s="22" t="s">
        <v>31</v>
      </c>
      <c r="F78" s="22" t="s">
        <v>31</v>
      </c>
      <c r="G78" s="22" t="s">
        <v>31</v>
      </c>
      <c r="H78" s="22" t="s">
        <v>31</v>
      </c>
      <c r="I78" s="22" t="s">
        <v>31</v>
      </c>
      <c r="J78" s="22" t="s">
        <v>31</v>
      </c>
      <c r="K78" s="38">
        <v>0</v>
      </c>
      <c r="L78" s="38">
        <v>0</v>
      </c>
      <c r="M78" s="38">
        <v>0</v>
      </c>
      <c r="N78" s="38">
        <v>0</v>
      </c>
      <c r="O78" s="22" t="s">
        <v>31</v>
      </c>
      <c r="P78" s="22" t="s">
        <v>31</v>
      </c>
    </row>
    <row r="79" spans="1:16" ht="13.5" customHeight="1" thickBot="1" thickTop="1">
      <c r="A79" s="30" t="s">
        <v>98</v>
      </c>
      <c r="B79" s="18">
        <v>3200</v>
      </c>
      <c r="C79" s="18">
        <v>580</v>
      </c>
      <c r="D79" s="20">
        <f>SUM(D80:D83)</f>
        <v>0</v>
      </c>
      <c r="E79" s="22" t="s">
        <v>31</v>
      </c>
      <c r="F79" s="22" t="s">
        <v>31</v>
      </c>
      <c r="G79" s="22" t="s">
        <v>31</v>
      </c>
      <c r="H79" s="22" t="s">
        <v>31</v>
      </c>
      <c r="I79" s="22" t="s">
        <v>31</v>
      </c>
      <c r="J79" s="22" t="s">
        <v>31</v>
      </c>
      <c r="K79" s="20">
        <f>SUM(K80:K83)</f>
        <v>0</v>
      </c>
      <c r="L79" s="20">
        <f>SUM(L80:L83)</f>
        <v>0</v>
      </c>
      <c r="M79" s="20">
        <f>SUM(M80:M83)</f>
        <v>0</v>
      </c>
      <c r="N79" s="20">
        <f>SUM(N80:N83)</f>
        <v>0</v>
      </c>
      <c r="O79" s="22" t="s">
        <v>31</v>
      </c>
      <c r="P79" s="22" t="s">
        <v>31</v>
      </c>
    </row>
    <row r="80" spans="1:16" ht="14.25" customHeight="1" thickBot="1" thickTop="1">
      <c r="A80" s="37" t="s">
        <v>99</v>
      </c>
      <c r="B80" s="32">
        <v>3210</v>
      </c>
      <c r="C80" s="32">
        <v>590</v>
      </c>
      <c r="D80" s="38">
        <v>0</v>
      </c>
      <c r="E80" s="22" t="s">
        <v>31</v>
      </c>
      <c r="F80" s="22" t="s">
        <v>31</v>
      </c>
      <c r="G80" s="22" t="s">
        <v>31</v>
      </c>
      <c r="H80" s="22" t="s">
        <v>31</v>
      </c>
      <c r="I80" s="22" t="s">
        <v>31</v>
      </c>
      <c r="J80" s="22" t="s">
        <v>31</v>
      </c>
      <c r="K80" s="38">
        <v>0</v>
      </c>
      <c r="L80" s="38">
        <v>0</v>
      </c>
      <c r="M80" s="38">
        <v>0</v>
      </c>
      <c r="N80" s="38">
        <v>0</v>
      </c>
      <c r="O80" s="22" t="s">
        <v>31</v>
      </c>
      <c r="P80" s="22" t="s">
        <v>31</v>
      </c>
    </row>
    <row r="81" spans="1:16" ht="16.5" customHeight="1" thickBot="1" thickTop="1">
      <c r="A81" s="37" t="s">
        <v>100</v>
      </c>
      <c r="B81" s="32">
        <v>3220</v>
      </c>
      <c r="C81" s="32">
        <v>600</v>
      </c>
      <c r="D81" s="38">
        <v>0</v>
      </c>
      <c r="E81" s="22" t="s">
        <v>31</v>
      </c>
      <c r="F81" s="22" t="s">
        <v>31</v>
      </c>
      <c r="G81" s="22" t="s">
        <v>31</v>
      </c>
      <c r="H81" s="22" t="s">
        <v>31</v>
      </c>
      <c r="I81" s="22" t="s">
        <v>31</v>
      </c>
      <c r="J81" s="22" t="s">
        <v>31</v>
      </c>
      <c r="K81" s="38">
        <v>0</v>
      </c>
      <c r="L81" s="38">
        <v>0</v>
      </c>
      <c r="M81" s="38">
        <v>0</v>
      </c>
      <c r="N81" s="38">
        <v>0</v>
      </c>
      <c r="O81" s="22" t="s">
        <v>31</v>
      </c>
      <c r="P81" s="22" t="s">
        <v>31</v>
      </c>
    </row>
    <row r="82" spans="1:16" ht="13.5" customHeight="1" thickBot="1" thickTop="1">
      <c r="A82" s="31" t="s">
        <v>101</v>
      </c>
      <c r="B82" s="32">
        <v>3230</v>
      </c>
      <c r="C82" s="32">
        <v>610</v>
      </c>
      <c r="D82" s="38">
        <v>0</v>
      </c>
      <c r="E82" s="22" t="s">
        <v>31</v>
      </c>
      <c r="F82" s="22" t="s">
        <v>31</v>
      </c>
      <c r="G82" s="22" t="s">
        <v>31</v>
      </c>
      <c r="H82" s="22" t="s">
        <v>31</v>
      </c>
      <c r="I82" s="22" t="s">
        <v>31</v>
      </c>
      <c r="J82" s="22" t="s">
        <v>31</v>
      </c>
      <c r="K82" s="38">
        <v>0</v>
      </c>
      <c r="L82" s="38">
        <v>0</v>
      </c>
      <c r="M82" s="38">
        <v>0</v>
      </c>
      <c r="N82" s="38">
        <v>0</v>
      </c>
      <c r="O82" s="22" t="s">
        <v>31</v>
      </c>
      <c r="P82" s="22" t="s">
        <v>31</v>
      </c>
    </row>
    <row r="83" spans="1:16" ht="14.25" thickBot="1" thickTop="1">
      <c r="A83" s="37" t="s">
        <v>102</v>
      </c>
      <c r="B83" s="32">
        <v>3240</v>
      </c>
      <c r="C83" s="32">
        <v>620</v>
      </c>
      <c r="D83" s="38">
        <v>0</v>
      </c>
      <c r="E83" s="22" t="s">
        <v>31</v>
      </c>
      <c r="F83" s="22" t="s">
        <v>31</v>
      </c>
      <c r="G83" s="22" t="s">
        <v>31</v>
      </c>
      <c r="H83" s="22" t="s">
        <v>31</v>
      </c>
      <c r="I83" s="22" t="s">
        <v>31</v>
      </c>
      <c r="J83" s="22" t="s">
        <v>31</v>
      </c>
      <c r="K83" s="38">
        <v>0</v>
      </c>
      <c r="L83" s="38">
        <v>0</v>
      </c>
      <c r="M83" s="38">
        <v>0</v>
      </c>
      <c r="N83" s="38">
        <v>0</v>
      </c>
      <c r="O83" s="22" t="s">
        <v>31</v>
      </c>
      <c r="P83" s="22" t="s">
        <v>31</v>
      </c>
    </row>
    <row r="84" spans="1:16" ht="13.5" thickTop="1">
      <c r="A84" s="51"/>
      <c r="B84" s="52"/>
      <c r="C84" s="53"/>
      <c r="D84" s="54"/>
      <c r="E84" s="54"/>
      <c r="F84" s="54"/>
      <c r="G84" s="55"/>
      <c r="H84" s="55"/>
      <c r="I84" s="55"/>
      <c r="J84" s="55"/>
      <c r="K84" s="56"/>
      <c r="L84" s="56"/>
      <c r="M84" s="56"/>
      <c r="N84" s="56"/>
      <c r="O84" s="56"/>
      <c r="P84" s="56"/>
    </row>
    <row r="85" spans="1:16" ht="15">
      <c r="A85" s="57" t="s">
        <v>147</v>
      </c>
      <c r="B85" s="55"/>
      <c r="C85" s="58"/>
      <c r="D85" s="56"/>
      <c r="E85" s="56"/>
      <c r="F85" s="56"/>
      <c r="G85" s="56"/>
      <c r="H85" s="186" t="s">
        <v>150</v>
      </c>
      <c r="I85" s="186"/>
      <c r="J85" s="186"/>
      <c r="K85" s="55"/>
      <c r="L85" s="55"/>
      <c r="M85" s="55"/>
      <c r="N85" s="55"/>
      <c r="O85" s="55"/>
      <c r="P85" s="55"/>
    </row>
    <row r="86" spans="1:16" ht="14.25">
      <c r="A86" s="57"/>
      <c r="B86" s="55"/>
      <c r="C86" s="58"/>
      <c r="D86" s="59" t="s">
        <v>111</v>
      </c>
      <c r="E86" s="59"/>
      <c r="F86" s="59"/>
      <c r="G86" s="55"/>
      <c r="H86" s="159" t="s">
        <v>112</v>
      </c>
      <c r="I86" s="159"/>
      <c r="J86" s="159"/>
      <c r="K86" s="55"/>
      <c r="L86" s="55"/>
      <c r="M86" s="55"/>
      <c r="N86" s="55"/>
      <c r="O86" s="55"/>
      <c r="P86" s="55"/>
    </row>
    <row r="87" spans="1:16" ht="15">
      <c r="A87" s="57" t="str">
        <f>'[1]ЗАПОЛНИТЬ'!F31</f>
        <v>Головний бухгалтер</v>
      </c>
      <c r="B87" s="55"/>
      <c r="C87" s="1"/>
      <c r="D87" s="61"/>
      <c r="E87" s="61"/>
      <c r="F87" s="61"/>
      <c r="G87" s="55"/>
      <c r="H87" s="157" t="str">
        <f>'[1]ЗАПОЛНИТЬ'!F28</f>
        <v>Т.О.Сисоєва</v>
      </c>
      <c r="I87" s="157"/>
      <c r="J87" s="157"/>
      <c r="K87" s="55"/>
      <c r="L87" s="55"/>
      <c r="M87" s="55"/>
      <c r="N87" s="55"/>
      <c r="O87" s="55"/>
      <c r="P87" s="55"/>
    </row>
    <row r="88" spans="1:16" ht="15">
      <c r="A88" s="62" t="str">
        <f>'[1]ЗАПОЛНИТЬ'!C19</f>
        <v>"06"жовтня 2017 року</v>
      </c>
      <c r="B88" s="55"/>
      <c r="C88" s="1"/>
      <c r="D88" s="59" t="s">
        <v>111</v>
      </c>
      <c r="E88" s="59"/>
      <c r="F88" s="59"/>
      <c r="G88" s="55"/>
      <c r="H88" s="159" t="s">
        <v>112</v>
      </c>
      <c r="I88" s="159"/>
      <c r="J88" s="159"/>
      <c r="K88" s="55"/>
      <c r="L88" s="55"/>
      <c r="M88" s="55"/>
      <c r="N88" s="55"/>
      <c r="O88" s="55"/>
      <c r="P88" s="55"/>
    </row>
  </sheetData>
  <mergeCells count="49">
    <mergeCell ref="J1:P2"/>
    <mergeCell ref="A3:P3"/>
    <mergeCell ref="A4:J4"/>
    <mergeCell ref="A5:P5"/>
    <mergeCell ref="E8:J8"/>
    <mergeCell ref="E9:J9"/>
    <mergeCell ref="O6:P6"/>
    <mergeCell ref="B7:L7"/>
    <mergeCell ref="M7:N7"/>
    <mergeCell ref="O7:P7"/>
    <mergeCell ref="M8:N8"/>
    <mergeCell ref="O8:P8"/>
    <mergeCell ref="M9:N9"/>
    <mergeCell ref="O9:P9"/>
    <mergeCell ref="A10:D10"/>
    <mergeCell ref="E10:F10"/>
    <mergeCell ref="G10:N10"/>
    <mergeCell ref="A11:D11"/>
    <mergeCell ref="E11:F11"/>
    <mergeCell ref="G11:P11"/>
    <mergeCell ref="A12:D12"/>
    <mergeCell ref="E12:F12"/>
    <mergeCell ref="G12:P12"/>
    <mergeCell ref="A13:D13"/>
    <mergeCell ref="E13:F13"/>
    <mergeCell ref="G13:P13"/>
    <mergeCell ref="A16:A19"/>
    <mergeCell ref="B16:B19"/>
    <mergeCell ref="C16:C19"/>
    <mergeCell ref="D16:D19"/>
    <mergeCell ref="L17:N17"/>
    <mergeCell ref="L18:L19"/>
    <mergeCell ref="M18:N18"/>
    <mergeCell ref="E16:F16"/>
    <mergeCell ref="G16:G19"/>
    <mergeCell ref="H16:H19"/>
    <mergeCell ref="I16:I19"/>
    <mergeCell ref="E17:E19"/>
    <mergeCell ref="F17:F19"/>
    <mergeCell ref="H87:J87"/>
    <mergeCell ref="H88:J88"/>
    <mergeCell ref="O18:O19"/>
    <mergeCell ref="P18:P19"/>
    <mergeCell ref="H85:J85"/>
    <mergeCell ref="H86:J86"/>
    <mergeCell ref="J16:J19"/>
    <mergeCell ref="K16:N16"/>
    <mergeCell ref="O16:P17"/>
    <mergeCell ref="K17:K19"/>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2017-12-04T06:23:28Z</cp:lastPrinted>
  <dcterms:created xsi:type="dcterms:W3CDTF">1996-10-08T23:32:33Z</dcterms:created>
  <dcterms:modified xsi:type="dcterms:W3CDTF">2017-12-04T11:45:25Z</dcterms:modified>
  <cp:category/>
  <cp:version/>
  <cp:contentType/>
  <cp:contentStatus/>
</cp:coreProperties>
</file>